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000L\"/>
    </mc:Choice>
  </mc:AlternateContent>
  <xr:revisionPtr revIDLastSave="0" documentId="13_ncr:1_{A9BBF1A4-33FF-4394-AD23-7419C2738404}" xr6:coauthVersionLast="47" xr6:coauthVersionMax="47" xr10:uidLastSave="{00000000-0000-0000-0000-000000000000}"/>
  <bookViews>
    <workbookView xWindow="38280" yWindow="-120" windowWidth="38640" windowHeight="21240" activeTab="3" xr2:uid="{00000000-000D-0000-FFFF-FFFF00000000}"/>
  </bookViews>
  <sheets>
    <sheet name="Offset" sheetId="1" r:id="rId1"/>
    <sheet name="Short Pulse Adder" sheetId="2" r:id="rId2"/>
    <sheet name="Minimum Pulse Width" sheetId="3" r:id="rId3"/>
    <sheet name="Flow Rat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9" i="4" l="1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L49" i="4"/>
  <c r="K49" i="4"/>
  <c r="J49" i="4"/>
  <c r="I49" i="4"/>
  <c r="H49" i="4"/>
  <c r="G49" i="4"/>
  <c r="F49" i="4"/>
  <c r="E49" i="4"/>
  <c r="D49" i="4"/>
  <c r="C49" i="4"/>
  <c r="B49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</calcChain>
</file>

<file path=xl/sharedStrings.xml><?xml version="1.0" encoding="utf-8"?>
<sst xmlns="http://schemas.openxmlformats.org/spreadsheetml/2006/main" count="123" uniqueCount="47">
  <si>
    <t>HP1000L GM HP TUNERS</t>
  </si>
  <si>
    <t>Injector Type:</t>
  </si>
  <si>
    <t>HP1000L</t>
  </si>
  <si>
    <t>Matched Set:</t>
  </si>
  <si>
    <t>None selected</t>
  </si>
  <si>
    <t>Report Date:</t>
  </si>
  <si>
    <t>17/05/2022</t>
  </si>
  <si>
    <t>Reference Pressure (Gauge):</t>
  </si>
  <si>
    <t>kPa</t>
  </si>
  <si>
    <t>Reference Voltage:</t>
  </si>
  <si>
    <t>V</t>
  </si>
  <si>
    <t>P01, 0411, P59</t>
  </si>
  <si>
    <t>Table data (Offset) [ms]</t>
  </si>
  <si>
    <t>Differential Pressure [kPa]</t>
  </si>
  <si>
    <t>Voltage [V]</t>
  </si>
  <si>
    <t>P12</t>
  </si>
  <si>
    <t>Manifold Vacuum [kPa]</t>
  </si>
  <si>
    <t>E40</t>
  </si>
  <si>
    <t>E37, E38 (before 2009)</t>
  </si>
  <si>
    <t>E38 (2009+), E78, E67</t>
  </si>
  <si>
    <t xml:space="preserve"> </t>
  </si>
  <si>
    <t>HP1000L GM</t>
  </si>
  <si>
    <t>Short Pulse Limit:</t>
  </si>
  <si>
    <t>ms</t>
  </si>
  <si>
    <t>Injector Pulse Width [ms]</t>
  </si>
  <si>
    <t>Pulse Width Adder [ms]</t>
  </si>
  <si>
    <t>P12, E40, E37, E38, E67, E78</t>
  </si>
  <si>
    <t>Minimum Pulse Width (P12):</t>
  </si>
  <si>
    <t>P01, 0411, P59,</t>
  </si>
  <si>
    <t>Engine Speed [RPM]</t>
  </si>
  <si>
    <t>Minimum Pulse Width [ms]</t>
  </si>
  <si>
    <t>E40, E37, E38, E67, E78</t>
  </si>
  <si>
    <t>Scaling</t>
  </si>
  <si>
    <t>%</t>
  </si>
  <si>
    <t>Edit to update</t>
  </si>
  <si>
    <t>Stoich (Petrol)</t>
  </si>
  <si>
    <t>Stoich (Ethanol)</t>
  </si>
  <si>
    <t>Air Fuel Ratio</t>
  </si>
  <si>
    <t>Ethonol Percentage [%]</t>
  </si>
  <si>
    <t>Stoich</t>
  </si>
  <si>
    <t>Stoich  (Scaled)</t>
  </si>
  <si>
    <t>P01, 0411, P59, E40</t>
  </si>
  <si>
    <t>Flow Rate (@100% Duty) [lb/h]</t>
  </si>
  <si>
    <t>Flow Rate (Scaled) [lb/h]</t>
  </si>
  <si>
    <t>P04</t>
  </si>
  <si>
    <t>P05</t>
  </si>
  <si>
    <t>E38 (2009+), E67, E78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</si>
</sst>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0.###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9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65" fontId="2" fillId="2" borderId="4" xfId="0" applyNumberFormat="1" applyFont="1" applyFill="1" applyBorder="1"/>
    <xf numFmtId="166" fontId="0" fillId="3" borderId="0" xfId="0" applyNumberFormat="1" applyFill="1"/>
    <xf numFmtId="166" fontId="0" fillId="3" borderId="5" xfId="0" applyNumberFormat="1" applyFill="1" applyBorder="1"/>
    <xf numFmtId="165" fontId="2" fillId="2" borderId="6" xfId="0" applyNumberFormat="1" applyFont="1" applyFill="1" applyBorder="1"/>
    <xf numFmtId="166" fontId="0" fillId="3" borderId="7" xfId="0" applyNumberFormat="1" applyFill="1" applyBorder="1"/>
    <xf numFmtId="166" fontId="0" fillId="3" borderId="8" xfId="0" applyNumberFormat="1" applyFill="1" applyBorder="1"/>
    <xf numFmtId="166" fontId="0" fillId="3" borderId="2" xfId="0" applyNumberFormat="1" applyFill="1" applyBorder="1"/>
    <xf numFmtId="166" fontId="0" fillId="3" borderId="3" xfId="0" applyNumberFormat="1" applyFill="1" applyBorder="1"/>
    <xf numFmtId="2" fontId="2" fillId="2" borderId="1" xfId="0" applyNumberFormat="1" applyFont="1" applyFill="1" applyBorder="1"/>
    <xf numFmtId="2" fontId="2" fillId="2" borderId="2" xfId="0" applyNumberFormat="1" applyFont="1" applyFill="1" applyBorder="1"/>
    <xf numFmtId="2" fontId="2" fillId="2" borderId="3" xfId="0" applyNumberFormat="1" applyFont="1" applyFill="1" applyBorder="1"/>
    <xf numFmtId="2" fontId="2" fillId="2" borderId="9" xfId="0" applyNumberFormat="1" applyFont="1" applyFill="1" applyBorder="1"/>
    <xf numFmtId="2" fontId="2" fillId="2" borderId="10" xfId="0" applyNumberFormat="1" applyFont="1" applyFill="1" applyBorder="1"/>
    <xf numFmtId="2" fontId="2" fillId="2" borderId="11" xfId="0" applyNumberFormat="1" applyFont="1" applyFill="1" applyBorder="1"/>
    <xf numFmtId="165" fontId="2" fillId="2" borderId="1" xfId="0" applyNumberFormat="1" applyFont="1" applyFill="1" applyBorder="1"/>
    <xf numFmtId="165" fontId="2" fillId="2" borderId="2" xfId="0" applyNumberFormat="1" applyFont="1" applyFill="1" applyBorder="1"/>
    <xf numFmtId="165" fontId="2" fillId="2" borderId="3" xfId="0" applyNumberFormat="1" applyFont="1" applyFill="1" applyBorder="1"/>
    <xf numFmtId="165" fontId="2" fillId="2" borderId="9" xfId="0" applyNumberFormat="1" applyFont="1" applyFill="1" applyBorder="1"/>
    <xf numFmtId="165" fontId="2" fillId="2" borderId="10" xfId="0" applyNumberFormat="1" applyFont="1" applyFill="1" applyBorder="1"/>
    <xf numFmtId="165" fontId="2" fillId="2" borderId="11" xfId="0" applyNumberFormat="1" applyFont="1" applyFill="1" applyBorder="1"/>
    <xf numFmtId="1" fontId="2" fillId="2" borderId="12" xfId="0" applyNumberFormat="1" applyFont="1" applyFill="1" applyBorder="1"/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167" fontId="2" fillId="4" borderId="15" xfId="0" applyNumberFormat="1" applyFont="1" applyFill="1" applyBorder="1"/>
    <xf numFmtId="2" fontId="2" fillId="2" borderId="12" xfId="0" applyNumberFormat="1" applyFont="1" applyFill="1" applyBorder="1" applyAlignment="1">
      <alignment wrapText="1"/>
    </xf>
    <xf numFmtId="2" fontId="2" fillId="2" borderId="13" xfId="0" applyNumberFormat="1" applyFont="1" applyFill="1" applyBorder="1" applyAlignment="1">
      <alignment wrapText="1"/>
    </xf>
    <xf numFmtId="2" fontId="2" fillId="2" borderId="14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8F7BA0-3D3B-4455-A746-CFA61B71E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F70B6E-7172-492B-AFF6-99D4822F6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48FB33-7101-4D49-B4ED-79EB13559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9CD326-F0CD-435B-8674-B97154A3F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H219"/>
  <sheetViews>
    <sheetView workbookViewId="0">
      <selection activeCell="A12" sqref="A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18" x14ac:dyDescent="0.25">
      <c r="A17" s="5" t="s">
        <v>1</v>
      </c>
      <c r="B17" s="6" t="s">
        <v>2</v>
      </c>
      <c r="C17" s="6"/>
      <c r="D17" s="7"/>
    </row>
    <row r="18" spans="1:18" x14ac:dyDescent="0.25">
      <c r="A18" s="5" t="s">
        <v>3</v>
      </c>
      <c r="B18" s="6" t="s">
        <v>4</v>
      </c>
      <c r="C18" s="6"/>
      <c r="D18" s="7"/>
    </row>
    <row r="19" spans="1:18" x14ac:dyDescent="0.25">
      <c r="A19" s="5" t="s">
        <v>5</v>
      </c>
      <c r="B19" s="6" t="s">
        <v>6</v>
      </c>
      <c r="C19" s="6"/>
      <c r="D19" s="7"/>
    </row>
    <row r="20" spans="1:18" x14ac:dyDescent="0.25">
      <c r="A20" s="8"/>
      <c r="B20" s="9"/>
      <c r="C20" s="9"/>
      <c r="D20" s="10"/>
    </row>
    <row r="22" spans="1:18" x14ac:dyDescent="0.25">
      <c r="A22" s="2"/>
      <c r="B22" s="11"/>
      <c r="C22" s="11"/>
      <c r="D22" s="12"/>
    </row>
    <row r="23" spans="1:18" x14ac:dyDescent="0.25">
      <c r="A23" s="5" t="s">
        <v>7</v>
      </c>
      <c r="B23" s="13">
        <v>400</v>
      </c>
      <c r="C23" s="13" t="s">
        <v>8</v>
      </c>
      <c r="D23" s="14"/>
    </row>
    <row r="24" spans="1:18" x14ac:dyDescent="0.25">
      <c r="A24" s="5" t="s">
        <v>9</v>
      </c>
      <c r="B24" s="13">
        <v>14</v>
      </c>
      <c r="C24" s="13" t="s">
        <v>10</v>
      </c>
      <c r="D24" s="14"/>
    </row>
    <row r="25" spans="1:18" x14ac:dyDescent="0.25">
      <c r="A25" s="8"/>
      <c r="B25" s="15"/>
      <c r="C25" s="15"/>
      <c r="D25" s="16"/>
    </row>
    <row r="31" spans="1:18" ht="28.9" customHeight="1" x14ac:dyDescent="0.5">
      <c r="A31" s="1" t="s">
        <v>11</v>
      </c>
      <c r="B31" s="1"/>
    </row>
    <row r="32" spans="1:18" x14ac:dyDescent="0.25">
      <c r="A32" s="17" t="s">
        <v>12</v>
      </c>
      <c r="B32" s="18" t="s">
        <v>13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</row>
    <row r="33" spans="1:18" x14ac:dyDescent="0.25">
      <c r="A33" s="20" t="s">
        <v>14</v>
      </c>
      <c r="B33" s="21">
        <v>0</v>
      </c>
      <c r="C33" s="21">
        <v>5</v>
      </c>
      <c r="D33" s="21">
        <v>10</v>
      </c>
      <c r="E33" s="21">
        <v>15</v>
      </c>
      <c r="F33" s="21">
        <v>20</v>
      </c>
      <c r="G33" s="21">
        <v>25</v>
      </c>
      <c r="H33" s="21">
        <v>30</v>
      </c>
      <c r="I33" s="21">
        <v>35</v>
      </c>
      <c r="J33" s="21">
        <v>40</v>
      </c>
      <c r="K33" s="21">
        <v>45</v>
      </c>
      <c r="L33" s="21">
        <v>50</v>
      </c>
      <c r="M33" s="21">
        <v>55</v>
      </c>
      <c r="N33" s="21">
        <v>60</v>
      </c>
      <c r="O33" s="21">
        <v>65</v>
      </c>
      <c r="P33" s="21">
        <v>70</v>
      </c>
      <c r="Q33" s="21">
        <v>75</v>
      </c>
      <c r="R33" s="22">
        <v>80</v>
      </c>
    </row>
    <row r="34" spans="1:18" x14ac:dyDescent="0.25">
      <c r="A34" s="23">
        <v>4.5</v>
      </c>
      <c r="B34" s="24">
        <v>6.3490286704176606</v>
      </c>
      <c r="C34" s="24">
        <v>6.3841625263273034</v>
      </c>
      <c r="D34" s="24">
        <v>6.4195033175533043</v>
      </c>
      <c r="E34" s="24">
        <v>6.4550513926831297</v>
      </c>
      <c r="F34" s="24">
        <v>6.4908071003042469</v>
      </c>
      <c r="G34" s="24">
        <v>6.5267707890041224</v>
      </c>
      <c r="H34" s="24">
        <v>6.5629428073702227</v>
      </c>
      <c r="I34" s="24">
        <v>6.5993235039900151</v>
      </c>
      <c r="J34" s="24">
        <v>6.6359132274509616</v>
      </c>
      <c r="K34" s="24">
        <v>6.6727123263405348</v>
      </c>
      <c r="L34" s="24">
        <v>6.7097211492461959</v>
      </c>
      <c r="M34" s="24">
        <v>6.7469400816345724</v>
      </c>
      <c r="N34" s="24">
        <v>6.7843696564889351</v>
      </c>
      <c r="O34" s="24">
        <v>6.8220104436717142</v>
      </c>
      <c r="P34" s="24">
        <v>6.8598630130453309</v>
      </c>
      <c r="Q34" s="24">
        <v>6.8979279344722224</v>
      </c>
      <c r="R34" s="25">
        <v>6.9362057778148127</v>
      </c>
    </row>
    <row r="35" spans="1:18" x14ac:dyDescent="0.25">
      <c r="A35" s="23">
        <v>5</v>
      </c>
      <c r="B35" s="24">
        <v>5.6861855008449256</v>
      </c>
      <c r="C35" s="24">
        <v>5.7176567373856777</v>
      </c>
      <c r="D35" s="24">
        <v>5.7493205325209633</v>
      </c>
      <c r="E35" s="24">
        <v>5.7811772539971136</v>
      </c>
      <c r="F35" s="24">
        <v>5.8132272695604517</v>
      </c>
      <c r="G35" s="24">
        <v>5.8454709469573114</v>
      </c>
      <c r="H35" s="24">
        <v>5.8779086539340177</v>
      </c>
      <c r="I35" s="24">
        <v>5.9105407582369018</v>
      </c>
      <c r="J35" s="24">
        <v>5.9433676276122869</v>
      </c>
      <c r="K35" s="24">
        <v>5.9763896298065067</v>
      </c>
      <c r="L35" s="24">
        <v>6.009607132565888</v>
      </c>
      <c r="M35" s="24">
        <v>6.0430205405159159</v>
      </c>
      <c r="N35" s="24">
        <v>6.076630405798725</v>
      </c>
      <c r="O35" s="24">
        <v>6.1104373174356077</v>
      </c>
      <c r="P35" s="24">
        <v>6.1444418644478471</v>
      </c>
      <c r="Q35" s="24">
        <v>6.1786446358567417</v>
      </c>
      <c r="R35" s="25">
        <v>6.2130462206835766</v>
      </c>
    </row>
    <row r="36" spans="1:18" x14ac:dyDescent="0.25">
      <c r="A36" s="23">
        <v>5.5</v>
      </c>
      <c r="B36" s="24">
        <v>5.0912156976254659</v>
      </c>
      <c r="C36" s="24">
        <v>5.1192987241943939</v>
      </c>
      <c r="D36" s="24">
        <v>5.1475604871044336</v>
      </c>
      <c r="E36" s="24">
        <v>5.1760013732607719</v>
      </c>
      <c r="F36" s="24">
        <v>5.2046217695686003</v>
      </c>
      <c r="G36" s="24">
        <v>5.2334220629331121</v>
      </c>
      <c r="H36" s="24">
        <v>5.2624026402594923</v>
      </c>
      <c r="I36" s="24">
        <v>5.2915638884529361</v>
      </c>
      <c r="J36" s="24">
        <v>5.3209061944186304</v>
      </c>
      <c r="K36" s="24">
        <v>5.3504299450617641</v>
      </c>
      <c r="L36" s="24">
        <v>5.380135527287532</v>
      </c>
      <c r="M36" s="24">
        <v>5.4100233648802796</v>
      </c>
      <c r="N36" s="24">
        <v>5.4400940291410036</v>
      </c>
      <c r="O36" s="24">
        <v>5.4703481282498574</v>
      </c>
      <c r="P36" s="24">
        <v>5.5007862703869863</v>
      </c>
      <c r="Q36" s="24">
        <v>5.5314090637325508</v>
      </c>
      <c r="R36" s="25">
        <v>5.5622171164666989</v>
      </c>
    </row>
    <row r="37" spans="1:18" x14ac:dyDescent="0.25">
      <c r="A37" s="23">
        <v>6</v>
      </c>
      <c r="B37" s="24">
        <v>4.5590552855153206</v>
      </c>
      <c r="C37" s="24">
        <v>4.5840140850652444</v>
      </c>
      <c r="D37" s="24">
        <v>4.6091383531712511</v>
      </c>
      <c r="E37" s="24">
        <v>4.6344284958973994</v>
      </c>
      <c r="F37" s="24">
        <v>4.659884919307733</v>
      </c>
      <c r="G37" s="24">
        <v>4.6855080294663143</v>
      </c>
      <c r="H37" s="24">
        <v>4.7112982324371853</v>
      </c>
      <c r="I37" s="24">
        <v>4.7372559342844056</v>
      </c>
      <c r="J37" s="24">
        <v>4.7633815410720244</v>
      </c>
      <c r="K37" s="24">
        <v>4.7896754588640924</v>
      </c>
      <c r="L37" s="24">
        <v>4.8161380937246649</v>
      </c>
      <c r="M37" s="24">
        <v>4.8427698885969521</v>
      </c>
      <c r="N37" s="24">
        <v>4.8695714339408092</v>
      </c>
      <c r="O37" s="24">
        <v>4.8965433570952506</v>
      </c>
      <c r="P37" s="24">
        <v>4.92368628539929</v>
      </c>
      <c r="Q37" s="24">
        <v>4.9510008461919464</v>
      </c>
      <c r="R37" s="25">
        <v>4.9784876668122253</v>
      </c>
    </row>
    <row r="38" spans="1:18" x14ac:dyDescent="0.25">
      <c r="A38" s="23">
        <v>6.5</v>
      </c>
      <c r="B38" s="24">
        <v>4.084836636385524</v>
      </c>
      <c r="C38" s="24">
        <v>4.1069247654250089</v>
      </c>
      <c r="D38" s="24">
        <v>4.1291656497039551</v>
      </c>
      <c r="E38" s="24">
        <v>4.1515597144452769</v>
      </c>
      <c r="F38" s="24">
        <v>4.1741073848718893</v>
      </c>
      <c r="G38" s="24">
        <v>4.1968090862067058</v>
      </c>
      <c r="H38" s="24">
        <v>4.2196652436726394</v>
      </c>
      <c r="I38" s="24">
        <v>4.2426762824926039</v>
      </c>
      <c r="J38" s="24">
        <v>4.2658426278895147</v>
      </c>
      <c r="K38" s="24">
        <v>4.2891647050862867</v>
      </c>
      <c r="L38" s="24">
        <v>4.3126429393058334</v>
      </c>
      <c r="M38" s="24">
        <v>4.3362777926502263</v>
      </c>
      <c r="N38" s="24">
        <v>4.3600698747381861</v>
      </c>
      <c r="O38" s="24">
        <v>4.3840198320675867</v>
      </c>
      <c r="P38" s="24">
        <v>4.4081283111363039</v>
      </c>
      <c r="Q38" s="24">
        <v>4.4323959584422177</v>
      </c>
      <c r="R38" s="25">
        <v>4.4568234204832002</v>
      </c>
    </row>
    <row r="39" spans="1:18" x14ac:dyDescent="0.25">
      <c r="A39" s="23">
        <v>7</v>
      </c>
      <c r="B39" s="24">
        <v>3.663888469222127</v>
      </c>
      <c r="C39" s="24">
        <v>3.683349057815493</v>
      </c>
      <c r="D39" s="24">
        <v>3.7029502428000969</v>
      </c>
      <c r="E39" s="24">
        <v>3.722692468557713</v>
      </c>
      <c r="F39" s="24">
        <v>3.742576179470118</v>
      </c>
      <c r="G39" s="24">
        <v>3.76260181991909</v>
      </c>
      <c r="H39" s="24">
        <v>3.7827698342864031</v>
      </c>
      <c r="I39" s="24">
        <v>3.803080666953834</v>
      </c>
      <c r="J39" s="24">
        <v>3.823534762303157</v>
      </c>
      <c r="K39" s="24">
        <v>3.8441325647161499</v>
      </c>
      <c r="L39" s="24">
        <v>3.864874518574589</v>
      </c>
      <c r="M39" s="24">
        <v>3.8857611051394092</v>
      </c>
      <c r="N39" s="24">
        <v>3.9067929531881882</v>
      </c>
      <c r="O39" s="24">
        <v>3.9279707283776681</v>
      </c>
      <c r="P39" s="24">
        <v>3.9492950963645832</v>
      </c>
      <c r="Q39" s="24">
        <v>3.9707667228056742</v>
      </c>
      <c r="R39" s="25">
        <v>3.992386273357678</v>
      </c>
    </row>
    <row r="40" spans="1:18" x14ac:dyDescent="0.25">
      <c r="A40" s="23">
        <v>7.5</v>
      </c>
      <c r="B40" s="24">
        <v>3.2917358501261731</v>
      </c>
      <c r="C40" s="24">
        <v>3.3088016018934878</v>
      </c>
      <c r="D40" s="24">
        <v>3.325996345672217</v>
      </c>
      <c r="E40" s="24">
        <v>3.3433205450029959</v>
      </c>
      <c r="F40" s="24">
        <v>3.360774663426465</v>
      </c>
      <c r="G40" s="24">
        <v>3.3783591644832618</v>
      </c>
      <c r="H40" s="24">
        <v>3.396074511714021</v>
      </c>
      <c r="I40" s="24">
        <v>3.4139211686593862</v>
      </c>
      <c r="J40" s="24">
        <v>3.431899598859991</v>
      </c>
      <c r="K40" s="24">
        <v>3.450010265856474</v>
      </c>
      <c r="L40" s="24">
        <v>3.4682536331894749</v>
      </c>
      <c r="M40" s="24">
        <v>3.4866302012787909</v>
      </c>
      <c r="N40" s="24">
        <v>3.505140618060862</v>
      </c>
      <c r="O40" s="24">
        <v>3.5237855683512889</v>
      </c>
      <c r="P40" s="24">
        <v>3.5425657369656709</v>
      </c>
      <c r="Q40" s="24">
        <v>3.5614818087196101</v>
      </c>
      <c r="R40" s="25">
        <v>3.5805344684287048</v>
      </c>
    </row>
    <row r="41" spans="1:18" x14ac:dyDescent="0.25">
      <c r="A41" s="23">
        <v>8</v>
      </c>
      <c r="B41" s="24">
        <v>2.9641001923137211</v>
      </c>
      <c r="C41" s="24">
        <v>2.9789933844308041</v>
      </c>
      <c r="D41" s="24">
        <v>2.9940045186478779</v>
      </c>
      <c r="E41" s="24">
        <v>3.0091340776644389</v>
      </c>
      <c r="F41" s="24">
        <v>3.0243825441799892</v>
      </c>
      <c r="G41" s="24">
        <v>3.0397504008940288</v>
      </c>
      <c r="H41" s="24">
        <v>3.0552381305060572</v>
      </c>
      <c r="I41" s="24">
        <v>3.0708462157155751</v>
      </c>
      <c r="J41" s="24">
        <v>3.0865751392220799</v>
      </c>
      <c r="K41" s="24">
        <v>3.1024253837250741</v>
      </c>
      <c r="L41" s="24">
        <v>3.1183974319240568</v>
      </c>
      <c r="M41" s="24">
        <v>3.1344918033976881</v>
      </c>
      <c r="N41" s="24">
        <v>3.1507091652412691</v>
      </c>
      <c r="O41" s="24">
        <v>3.1670502214292648</v>
      </c>
      <c r="P41" s="24">
        <v>3.183515675936134</v>
      </c>
      <c r="Q41" s="24">
        <v>3.200106232736343</v>
      </c>
      <c r="R41" s="25">
        <v>3.2168225958043499</v>
      </c>
    </row>
    <row r="42" spans="1:18" x14ac:dyDescent="0.25">
      <c r="A42" s="23">
        <v>8.5</v>
      </c>
      <c r="B42" s="24">
        <v>2.6768992561158229</v>
      </c>
      <c r="C42" s="24">
        <v>2.6898317393142439</v>
      </c>
      <c r="D42" s="24">
        <v>2.7028716691696308</v>
      </c>
      <c r="E42" s="24">
        <v>2.7160195475403448</v>
      </c>
      <c r="F42" s="24">
        <v>2.729275876284746</v>
      </c>
      <c r="G42" s="24">
        <v>2.7426411572612008</v>
      </c>
      <c r="H42" s="24">
        <v>2.756115892328066</v>
      </c>
      <c r="I42" s="24">
        <v>2.7697005833437078</v>
      </c>
      <c r="J42" s="24">
        <v>2.7833957321664839</v>
      </c>
      <c r="K42" s="24">
        <v>2.797201840654759</v>
      </c>
      <c r="L42" s="24">
        <v>2.8111194106668949</v>
      </c>
      <c r="M42" s="24">
        <v>2.8251489809404111</v>
      </c>
      <c r="N42" s="24">
        <v>2.8392912377294741</v>
      </c>
      <c r="O42" s="24">
        <v>2.8535469041674091</v>
      </c>
      <c r="P42" s="24">
        <v>2.867916703387535</v>
      </c>
      <c r="Q42" s="24">
        <v>2.8824013585231829</v>
      </c>
      <c r="R42" s="25">
        <v>2.8970015927076731</v>
      </c>
    </row>
    <row r="43" spans="1:18" x14ac:dyDescent="0.25">
      <c r="A43" s="23">
        <v>9</v>
      </c>
      <c r="B43" s="24">
        <v>2.426247148978546</v>
      </c>
      <c r="C43" s="24">
        <v>2.437420347545626</v>
      </c>
      <c r="D43" s="24">
        <v>2.4486910517950462</v>
      </c>
      <c r="E43" s="24">
        <v>2.460059782744032</v>
      </c>
      <c r="F43" s="24">
        <v>2.471527061409807</v>
      </c>
      <c r="G43" s="24">
        <v>2.4830934088095948</v>
      </c>
      <c r="H43" s="24">
        <v>2.4947593459606181</v>
      </c>
      <c r="I43" s="24">
        <v>2.5065253938801031</v>
      </c>
      <c r="J43" s="24">
        <v>2.5183920735852712</v>
      </c>
      <c r="K43" s="24">
        <v>2.5303599060933482</v>
      </c>
      <c r="L43" s="24">
        <v>2.542429412421555</v>
      </c>
      <c r="M43" s="24">
        <v>2.5546011504662789</v>
      </c>
      <c r="N43" s="24">
        <v>2.566875825640544</v>
      </c>
      <c r="O43" s="24">
        <v>2.5792541802365379</v>
      </c>
      <c r="P43" s="24">
        <v>2.5917369565464439</v>
      </c>
      <c r="Q43" s="24">
        <v>2.6043248968624519</v>
      </c>
      <c r="R43" s="25">
        <v>2.6170187434767449</v>
      </c>
    </row>
    <row r="44" spans="1:18" x14ac:dyDescent="0.25">
      <c r="A44" s="23">
        <v>9.5</v>
      </c>
      <c r="B44" s="24">
        <v>2.2084543254629549</v>
      </c>
      <c r="C44" s="24">
        <v>2.2180592372417629</v>
      </c>
      <c r="D44" s="24">
        <v>2.227752268196689</v>
      </c>
      <c r="E44" s="24">
        <v>2.2375339585038172</v>
      </c>
      <c r="F44" s="24">
        <v>2.2474048483392339</v>
      </c>
      <c r="G44" s="24">
        <v>2.2573654778790271</v>
      </c>
      <c r="H44" s="24">
        <v>2.2674163872992801</v>
      </c>
      <c r="I44" s="24">
        <v>2.277558116776079</v>
      </c>
      <c r="J44" s="24">
        <v>2.287791206485509</v>
      </c>
      <c r="K44" s="24">
        <v>2.2981161966036581</v>
      </c>
      <c r="L44" s="24">
        <v>2.3085336273066099</v>
      </c>
      <c r="M44" s="24">
        <v>2.3190440756496118</v>
      </c>
      <c r="N44" s="24">
        <v>2.3296482662045488</v>
      </c>
      <c r="O44" s="24">
        <v>2.340346960422472</v>
      </c>
      <c r="P44" s="24">
        <v>2.35114091975443</v>
      </c>
      <c r="Q44" s="24">
        <v>2.3620309056514679</v>
      </c>
      <c r="R44" s="25">
        <v>2.3730176795646361</v>
      </c>
    </row>
    <row r="45" spans="1:18" x14ac:dyDescent="0.25">
      <c r="A45" s="23">
        <v>10</v>
      </c>
      <c r="B45" s="24">
        <v>2.0200275872451292</v>
      </c>
      <c r="C45" s="24">
        <v>2.0282447836344848</v>
      </c>
      <c r="D45" s="24">
        <v>2.0365412671621339</v>
      </c>
      <c r="E45" s="24">
        <v>2.044917597163026</v>
      </c>
      <c r="F45" s="24">
        <v>2.053374332972107</v>
      </c>
      <c r="G45" s="24">
        <v>2.0619120339243251</v>
      </c>
      <c r="H45" s="24">
        <v>2.0705312593546261</v>
      </c>
      <c r="I45" s="24">
        <v>2.0792325685979609</v>
      </c>
      <c r="J45" s="24">
        <v>2.0880165209892758</v>
      </c>
      <c r="K45" s="24">
        <v>2.0968836758635181</v>
      </c>
      <c r="L45" s="24">
        <v>2.105834592555635</v>
      </c>
      <c r="M45" s="24">
        <v>2.1148698672797348</v>
      </c>
      <c r="N45" s="24">
        <v>2.1239902437665679</v>
      </c>
      <c r="O45" s="24">
        <v>2.1331965026260442</v>
      </c>
      <c r="P45" s="24">
        <v>2.142489424468073</v>
      </c>
      <c r="Q45" s="24">
        <v>2.1518697899025661</v>
      </c>
      <c r="R45" s="25">
        <v>2.1613383795394312</v>
      </c>
    </row>
    <row r="46" spans="1:18" x14ac:dyDescent="0.25">
      <c r="A46" s="23">
        <v>10.5</v>
      </c>
      <c r="B46" s="24">
        <v>1.8576700831161339</v>
      </c>
      <c r="C46" s="24">
        <v>1.8646697090706099</v>
      </c>
      <c r="D46" s="24">
        <v>1.871740344593956</v>
      </c>
      <c r="E46" s="24">
        <v>1.8788825681799819</v>
      </c>
      <c r="F46" s="24">
        <v>1.886096958322498</v>
      </c>
      <c r="G46" s="24">
        <v>1.893384093515313</v>
      </c>
      <c r="H46" s="24">
        <v>1.900744552252237</v>
      </c>
      <c r="I46" s="24">
        <v>1.908178913027079</v>
      </c>
      <c r="J46" s="24">
        <v>1.915687754333649</v>
      </c>
      <c r="K46" s="24">
        <v>1.923271654665756</v>
      </c>
      <c r="L46" s="24">
        <v>1.930931192517211</v>
      </c>
      <c r="M46" s="24">
        <v>1.938666983260982</v>
      </c>
      <c r="N46" s="24">
        <v>1.9464797897866819</v>
      </c>
      <c r="O46" s="24">
        <v>1.9543704118630829</v>
      </c>
      <c r="P46" s="24">
        <v>1.962339649258956</v>
      </c>
      <c r="Q46" s="24">
        <v>1.9703883017430741</v>
      </c>
      <c r="R46" s="25">
        <v>1.978517169084208</v>
      </c>
    </row>
    <row r="47" spans="1:18" x14ac:dyDescent="0.25">
      <c r="A47" s="23">
        <v>11</v>
      </c>
      <c r="B47" s="24">
        <v>1.718281308982071</v>
      </c>
      <c r="C47" s="24">
        <v>1.724223083011988</v>
      </c>
      <c r="D47" s="24">
        <v>1.730228143509752</v>
      </c>
      <c r="E47" s="24">
        <v>1.736297088128034</v>
      </c>
      <c r="F47" s="24">
        <v>1.742430514519506</v>
      </c>
      <c r="G47" s="24">
        <v>1.74862902033684</v>
      </c>
      <c r="H47" s="24">
        <v>1.754893203232706</v>
      </c>
      <c r="I47" s="24">
        <v>1.761223660859778</v>
      </c>
      <c r="J47" s="24">
        <v>1.7676209908707241</v>
      </c>
      <c r="K47" s="24">
        <v>1.7740857909182191</v>
      </c>
      <c r="L47" s="24">
        <v>1.7806186586549331</v>
      </c>
      <c r="M47" s="24">
        <v>1.787220228612697</v>
      </c>
      <c r="N47" s="24">
        <v>1.7938912828399849</v>
      </c>
      <c r="O47" s="24">
        <v>1.800632640264433</v>
      </c>
      <c r="P47" s="24">
        <v>1.807445119813671</v>
      </c>
      <c r="Q47" s="24">
        <v>1.814329540415337</v>
      </c>
      <c r="R47" s="25">
        <v>1.821286720997062</v>
      </c>
    </row>
    <row r="48" spans="1:18" x14ac:dyDescent="0.25">
      <c r="A48" s="23">
        <v>11.5</v>
      </c>
      <c r="B48" s="24">
        <v>1.598957107864013</v>
      </c>
      <c r="C48" s="24">
        <v>1.603990322035443</v>
      </c>
      <c r="D48" s="24">
        <v>1.609079654042096</v>
      </c>
      <c r="E48" s="24">
        <v>1.614225720695506</v>
      </c>
      <c r="F48" s="24">
        <v>1.619429138807206</v>
      </c>
      <c r="G48" s="24">
        <v>1.6246905251887309</v>
      </c>
      <c r="H48" s="24">
        <v>1.630010496651612</v>
      </c>
      <c r="I48" s="24">
        <v>1.6353896700073851</v>
      </c>
      <c r="J48" s="24">
        <v>1.6408286620675809</v>
      </c>
      <c r="K48" s="24">
        <v>1.6463280896437349</v>
      </c>
      <c r="L48" s="24">
        <v>1.6518885695473811</v>
      </c>
      <c r="M48" s="24">
        <v>1.6575107554692099</v>
      </c>
      <c r="N48" s="24">
        <v>1.663195448616561</v>
      </c>
      <c r="O48" s="24">
        <v>1.6689434870759281</v>
      </c>
      <c r="P48" s="24">
        <v>1.6747557089338061</v>
      </c>
      <c r="Q48" s="24">
        <v>1.680632952276693</v>
      </c>
      <c r="R48" s="25">
        <v>1.6865760551910829</v>
      </c>
    </row>
    <row r="49" spans="1:18" x14ac:dyDescent="0.25">
      <c r="A49" s="23">
        <v>12</v>
      </c>
      <c r="B49" s="24">
        <v>1.4969896698980549</v>
      </c>
      <c r="C49" s="24">
        <v>1.501253189832819</v>
      </c>
      <c r="D49" s="24">
        <v>1.505566213438583</v>
      </c>
      <c r="E49" s="24">
        <v>1.5099293766857429</v>
      </c>
      <c r="F49" s="24">
        <v>1.5143433155446939</v>
      </c>
      <c r="G49" s="24">
        <v>1.5188086659858311</v>
      </c>
      <c r="H49" s="24">
        <v>1.5233260639795501</v>
      </c>
      <c r="I49" s="24">
        <v>1.5278961454962461</v>
      </c>
      <c r="J49" s="24">
        <v>1.5325195465063139</v>
      </c>
      <c r="K49" s="24">
        <v>1.5371969029801511</v>
      </c>
      <c r="L49" s="24">
        <v>1.541928850888151</v>
      </c>
      <c r="M49" s="24">
        <v>1.54671606307987</v>
      </c>
      <c r="N49" s="24">
        <v>1.551559359921505</v>
      </c>
      <c r="O49" s="24">
        <v>1.556459598658414</v>
      </c>
      <c r="P49" s="24">
        <v>1.561417636535956</v>
      </c>
      <c r="Q49" s="24">
        <v>1.566434330799487</v>
      </c>
      <c r="R49" s="25">
        <v>1.5715105386943671</v>
      </c>
    </row>
    <row r="50" spans="1:18" x14ac:dyDescent="0.25">
      <c r="A50" s="23">
        <v>12.5</v>
      </c>
      <c r="B50" s="24">
        <v>1.409867532335294</v>
      </c>
      <c r="C50" s="24">
        <v>1.4134897972109659</v>
      </c>
      <c r="D50" s="24">
        <v>1.417155506061814</v>
      </c>
      <c r="E50" s="24">
        <v>1.420865314017097</v>
      </c>
      <c r="F50" s="24">
        <v>1.4246198762060709</v>
      </c>
      <c r="G50" s="24">
        <v>1.4284198477579939</v>
      </c>
      <c r="H50" s="24">
        <v>1.4322658838021229</v>
      </c>
      <c r="I50" s="24">
        <v>1.436158639467717</v>
      </c>
      <c r="J50" s="24">
        <v>1.44009876988403</v>
      </c>
      <c r="K50" s="24">
        <v>1.4440869301803221</v>
      </c>
      <c r="L50" s="24">
        <v>1.4481237754858489</v>
      </c>
      <c r="M50" s="24">
        <v>1.4522099978090299</v>
      </c>
      <c r="N50" s="24">
        <v>1.456346436674923</v>
      </c>
      <c r="O50" s="24">
        <v>1.4605339684877481</v>
      </c>
      <c r="P50" s="24">
        <v>1.4647734696517261</v>
      </c>
      <c r="Q50" s="24">
        <v>1.469065816571075</v>
      </c>
      <c r="R50" s="25">
        <v>1.473411885650016</v>
      </c>
    </row>
    <row r="51" spans="1:18" x14ac:dyDescent="0.25">
      <c r="A51" s="23">
        <v>13</v>
      </c>
      <c r="B51" s="24">
        <v>1.335275579541827</v>
      </c>
      <c r="C51" s="24">
        <v>1.338374602091728</v>
      </c>
      <c r="D51" s="24">
        <v>1.341511563389383</v>
      </c>
      <c r="E51" s="24">
        <v>1.344687137722911</v>
      </c>
      <c r="F51" s="24">
        <v>1.3479019993804311</v>
      </c>
      <c r="G51" s="24">
        <v>1.351156822650063</v>
      </c>
      <c r="H51" s="24">
        <v>1.3544522818199249</v>
      </c>
      <c r="I51" s="24">
        <v>1.3577890511781381</v>
      </c>
      <c r="J51" s="24">
        <v>1.36116780501282</v>
      </c>
      <c r="K51" s="24">
        <v>1.3645892176120911</v>
      </c>
      <c r="L51" s="24">
        <v>1.36805396326407</v>
      </c>
      <c r="M51" s="24">
        <v>1.3715627531360359</v>
      </c>
      <c r="N51" s="24">
        <v>1.3751164459119121</v>
      </c>
      <c r="O51" s="24">
        <v>1.3787159371547779</v>
      </c>
      <c r="P51" s="24">
        <v>1.3823621224277169</v>
      </c>
      <c r="Q51" s="24">
        <v>1.3860558972938091</v>
      </c>
      <c r="R51" s="25">
        <v>1.3897981573161371</v>
      </c>
    </row>
    <row r="52" spans="1:18" x14ac:dyDescent="0.25">
      <c r="A52" s="23">
        <v>13.5</v>
      </c>
      <c r="B52" s="24">
        <v>1.2710950429987731</v>
      </c>
      <c r="C52" s="24">
        <v>1.2737784095119791</v>
      </c>
      <c r="D52" s="24">
        <v>1.276494764013915</v>
      </c>
      <c r="E52" s="24">
        <v>1.279244799951563</v>
      </c>
      <c r="F52" s="24">
        <v>1.282029210771904</v>
      </c>
      <c r="G52" s="24">
        <v>1.28484868992192</v>
      </c>
      <c r="H52" s="24">
        <v>1.28770393084859</v>
      </c>
      <c r="I52" s="24">
        <v>1.290595626998897</v>
      </c>
      <c r="J52" s="24">
        <v>1.293524471819822</v>
      </c>
      <c r="K52" s="24">
        <v>1.296491158758347</v>
      </c>
      <c r="L52" s="24">
        <v>1.2994963812614511</v>
      </c>
      <c r="M52" s="24">
        <v>1.3025408696552769</v>
      </c>
      <c r="N52" s="24">
        <v>1.3056255017826079</v>
      </c>
      <c r="O52" s="24">
        <v>1.3087511923653881</v>
      </c>
      <c r="P52" s="24">
        <v>1.3119188561255599</v>
      </c>
      <c r="Q52" s="24">
        <v>1.3151294077850679</v>
      </c>
      <c r="R52" s="25">
        <v>1.3183837620658561</v>
      </c>
    </row>
    <row r="53" spans="1:18" x14ac:dyDescent="0.25">
      <c r="A53" s="23">
        <v>14</v>
      </c>
      <c r="B53" s="24">
        <v>1.21540350130222</v>
      </c>
      <c r="C53" s="24">
        <v>1.2177683716235519</v>
      </c>
      <c r="D53" s="24">
        <v>1.2201618336429909</v>
      </c>
      <c r="E53" s="24">
        <v>1.2225845999663829</v>
      </c>
      <c r="F53" s="24">
        <v>1.225037383199568</v>
      </c>
      <c r="G53" s="24">
        <v>1.2275208959483901</v>
      </c>
      <c r="H53" s="24">
        <v>1.2300358508186919</v>
      </c>
      <c r="I53" s="24">
        <v>1.2325829604163181</v>
      </c>
      <c r="J53" s="24">
        <v>1.2351629373471109</v>
      </c>
      <c r="K53" s="24">
        <v>1.237776494216912</v>
      </c>
      <c r="L53" s="24">
        <v>1.2404243436315681</v>
      </c>
      <c r="M53" s="24">
        <v>1.243107235076079</v>
      </c>
      <c r="N53" s="24">
        <v>1.245826065552091</v>
      </c>
      <c r="O53" s="24">
        <v>1.24858176894041</v>
      </c>
      <c r="P53" s="24">
        <v>1.251375279121842</v>
      </c>
      <c r="Q53" s="24">
        <v>1.254207529977192</v>
      </c>
      <c r="R53" s="25">
        <v>1.257079455387266</v>
      </c>
    </row>
    <row r="54" spans="1:18" x14ac:dyDescent="0.25">
      <c r="A54" s="23">
        <v>14.5</v>
      </c>
      <c r="B54" s="24">
        <v>1.166474880163304</v>
      </c>
      <c r="C54" s="24">
        <v>1.1686079876933371</v>
      </c>
      <c r="D54" s="24">
        <v>1.1707658450992551</v>
      </c>
      <c r="E54" s="24">
        <v>1.1729491841457631</v>
      </c>
      <c r="F54" s="24">
        <v>1.175158736597566</v>
      </c>
      <c r="G54" s="24">
        <v>1.177395234219369</v>
      </c>
      <c r="H54" s="24">
        <v>1.1796594087758769</v>
      </c>
      <c r="I54" s="24">
        <v>1.1819519920317949</v>
      </c>
      <c r="J54" s="24">
        <v>1.184273715751829</v>
      </c>
      <c r="K54" s="24">
        <v>1.1866253117006831</v>
      </c>
      <c r="L54" s="24">
        <v>1.1890075116430621</v>
      </c>
      <c r="M54" s="24">
        <v>1.191421084222833</v>
      </c>
      <c r="N54" s="24">
        <v>1.1938669456005011</v>
      </c>
      <c r="O54" s="24">
        <v>1.196346048815734</v>
      </c>
      <c r="P54" s="24">
        <v>1.198859346908201</v>
      </c>
      <c r="Q54" s="24">
        <v>1.2014077929175671</v>
      </c>
      <c r="R54" s="25">
        <v>1.203992339883502</v>
      </c>
    </row>
    <row r="55" spans="1:18" x14ac:dyDescent="0.25">
      <c r="A55" s="23">
        <v>15</v>
      </c>
      <c r="B55" s="24">
        <v>1.122779452408138</v>
      </c>
      <c r="C55" s="24">
        <v>1.1247571041031981</v>
      </c>
      <c r="D55" s="24">
        <v>1.1267562183203199</v>
      </c>
      <c r="E55" s="24">
        <v>1.1287775459830709</v>
      </c>
      <c r="F55" s="24">
        <v>1.130821838015017</v>
      </c>
      <c r="G55" s="24">
        <v>1.132889845339728</v>
      </c>
      <c r="H55" s="24">
        <v>1.1349823188807679</v>
      </c>
      <c r="I55" s="24">
        <v>1.137100009561705</v>
      </c>
      <c r="J55" s="24">
        <v>1.139243668306106</v>
      </c>
      <c r="K55" s="24">
        <v>1.141414046037537</v>
      </c>
      <c r="L55" s="24">
        <v>1.1436118936795669</v>
      </c>
      <c r="M55" s="24">
        <v>1.145837999034921</v>
      </c>
      <c r="N55" s="24">
        <v>1.1480932974229701</v>
      </c>
      <c r="O55" s="24">
        <v>1.150378761042242</v>
      </c>
      <c r="P55" s="24">
        <v>1.1526953620912681</v>
      </c>
      <c r="Q55" s="24">
        <v>1.155044072768576</v>
      </c>
      <c r="R55" s="25">
        <v>1.1574258652726961</v>
      </c>
    </row>
    <row r="56" spans="1:18" x14ac:dyDescent="0.25">
      <c r="A56" s="23">
        <v>15.5</v>
      </c>
      <c r="B56" s="24">
        <v>1.0829838379778529</v>
      </c>
      <c r="C56" s="24">
        <v>1.084871914350013</v>
      </c>
      <c r="D56" s="24">
        <v>1.0867787203588131</v>
      </c>
      <c r="E56" s="24">
        <v>1.08870502608668</v>
      </c>
      <c r="F56" s="24">
        <v>1.090651601616045</v>
      </c>
      <c r="G56" s="24">
        <v>1.092619217029335</v>
      </c>
      <c r="H56" s="24">
        <v>1.0946086424089809</v>
      </c>
      <c r="I56" s="24">
        <v>1.0966206478374101</v>
      </c>
      <c r="J56" s="24">
        <v>1.0986560033970521</v>
      </c>
      <c r="K56" s="24">
        <v>1.100715479170336</v>
      </c>
      <c r="L56" s="24">
        <v>1.102799845239691</v>
      </c>
      <c r="M56" s="24">
        <v>1.1049099085667049</v>
      </c>
      <c r="N56" s="24">
        <v>1.107046623629611</v>
      </c>
      <c r="O56" s="24">
        <v>1.1092109817857989</v>
      </c>
      <c r="P56" s="24">
        <v>1.11140397439266</v>
      </c>
      <c r="Q56" s="24">
        <v>1.113626592807587</v>
      </c>
      <c r="R56" s="25">
        <v>1.1158798283879701</v>
      </c>
    </row>
    <row r="57" spans="1:18" x14ac:dyDescent="0.25">
      <c r="A57" s="23">
        <v>16</v>
      </c>
      <c r="B57" s="24">
        <v>1.04595100392857</v>
      </c>
      <c r="C57" s="24">
        <v>1.047804959045656</v>
      </c>
      <c r="D57" s="24">
        <v>1.0496754653823579</v>
      </c>
      <c r="E57" s="24">
        <v>1.0515633121799679</v>
      </c>
      <c r="F57" s="24">
        <v>1.053469288679777</v>
      </c>
      <c r="G57" s="24">
        <v>1.055394184123075</v>
      </c>
      <c r="H57" s="24">
        <v>1.057338787751152</v>
      </c>
      <c r="I57" s="24">
        <v>1.059303888805301</v>
      </c>
      <c r="J57" s="24">
        <v>1.061290276526812</v>
      </c>
      <c r="K57" s="24">
        <v>1.0632987401569749</v>
      </c>
      <c r="L57" s="24">
        <v>1.065330068937081</v>
      </c>
      <c r="M57" s="24">
        <v>1.067385088987582</v>
      </c>
      <c r="N57" s="24">
        <v>1.0694647739455709</v>
      </c>
      <c r="O57" s="24">
        <v>1.071570134327301</v>
      </c>
      <c r="P57" s="24">
        <v>1.073702180649025</v>
      </c>
      <c r="Q57" s="24">
        <v>1.0758619234269959</v>
      </c>
      <c r="R57" s="25">
        <v>1.078050373177468</v>
      </c>
    </row>
    <row r="58" spans="1:18" x14ac:dyDescent="0.25">
      <c r="A58" s="23">
        <v>16.5</v>
      </c>
      <c r="B58" s="24">
        <v>1.0107402644314349</v>
      </c>
      <c r="C58" s="24">
        <v>1.012605125917021</v>
      </c>
      <c r="D58" s="24">
        <v>1.014484914673601</v>
      </c>
      <c r="E58" s="24">
        <v>1.016380439101328</v>
      </c>
      <c r="F58" s="24">
        <v>1.0182925076003539</v>
      </c>
      <c r="G58" s="24">
        <v>1.020221928570832</v>
      </c>
      <c r="H58" s="24">
        <v>1.022169510412916</v>
      </c>
      <c r="I58" s="24">
        <v>1.0241360615267581</v>
      </c>
      <c r="J58" s="24">
        <v>1.026122390312511</v>
      </c>
      <c r="K58" s="24">
        <v>1.028129305170328</v>
      </c>
      <c r="L58" s="24">
        <v>1.030157614500361</v>
      </c>
      <c r="M58" s="24">
        <v>1.032208163581924</v>
      </c>
      <c r="N58" s="24">
        <v>1.0342819452109719</v>
      </c>
      <c r="O58" s="24">
        <v>1.03637998906262</v>
      </c>
      <c r="P58" s="24">
        <v>1.038503324811983</v>
      </c>
      <c r="Q58" s="24">
        <v>1.0406529821341759</v>
      </c>
      <c r="R58" s="25">
        <v>1.042829990704315</v>
      </c>
    </row>
    <row r="59" spans="1:18" x14ac:dyDescent="0.25">
      <c r="A59" s="23">
        <v>17</v>
      </c>
      <c r="B59" s="24">
        <v>0.97660728077256909</v>
      </c>
      <c r="C59" s="24">
        <v>0.97851764980598288</v>
      </c>
      <c r="D59" s="24">
        <v>0.98044187663016746</v>
      </c>
      <c r="E59" s="24">
        <v>0.9823807888041387</v>
      </c>
      <c r="F59" s="24">
        <v>0.98433521388691025</v>
      </c>
      <c r="G59" s="24">
        <v>0.98630597943749809</v>
      </c>
      <c r="H59" s="24">
        <v>0.98829391301491598</v>
      </c>
      <c r="I59" s="24">
        <v>0.99029984217817946</v>
      </c>
      <c r="J59" s="24">
        <v>0.99232459448630261</v>
      </c>
      <c r="K59" s="24">
        <v>0.9943689974983011</v>
      </c>
      <c r="L59" s="24">
        <v>0.99643387877318934</v>
      </c>
      <c r="M59" s="24">
        <v>0.99852010274914205</v>
      </c>
      <c r="N59" s="24">
        <v>1.000628681380977</v>
      </c>
      <c r="O59" s="24">
        <v>1.00276066350267</v>
      </c>
      <c r="P59" s="24">
        <v>1.0049170979481989</v>
      </c>
      <c r="Q59" s="24">
        <v>1.007099033551542</v>
      </c>
      <c r="R59" s="25">
        <v>1.009307519146674</v>
      </c>
    </row>
    <row r="60" spans="1:18" x14ac:dyDescent="0.25">
      <c r="A60" s="23">
        <v>17.5</v>
      </c>
      <c r="B60" s="24">
        <v>0.94300406135312909</v>
      </c>
      <c r="C60" s="24">
        <v>0.94498411266944637</v>
      </c>
      <c r="D60" s="24">
        <v>0.94697750676471271</v>
      </c>
      <c r="E60" s="24">
        <v>0.94898509035680534</v>
      </c>
      <c r="F60" s="24">
        <v>0.95100771016359997</v>
      </c>
      <c r="G60" s="24">
        <v>0.95304621290297409</v>
      </c>
      <c r="H60" s="24">
        <v>0.95510144529280416</v>
      </c>
      <c r="I60" s="24">
        <v>0.95717425405096668</v>
      </c>
      <c r="J60" s="24">
        <v>0.95926548589533811</v>
      </c>
      <c r="K60" s="24">
        <v>0.96137598754379561</v>
      </c>
      <c r="L60" s="24">
        <v>0.96350660571421554</v>
      </c>
      <c r="M60" s="24">
        <v>0.96565822400363477</v>
      </c>
      <c r="N60" s="24">
        <v>0.9678318735257323</v>
      </c>
      <c r="O60" s="24">
        <v>0.97002862227334752</v>
      </c>
      <c r="P60" s="24">
        <v>0.9722495382393187</v>
      </c>
      <c r="Q60" s="24">
        <v>0.9744956894164859</v>
      </c>
      <c r="R60" s="25">
        <v>0.9767681437976875</v>
      </c>
    </row>
    <row r="61" spans="1:18" x14ac:dyDescent="0.25">
      <c r="A61" s="26">
        <v>18</v>
      </c>
      <c r="B61" s="27">
        <v>0.90957896168927221</v>
      </c>
      <c r="C61" s="27">
        <v>0.91164244357931867</v>
      </c>
      <c r="D61" s="27">
        <v>0.91371930770489251</v>
      </c>
      <c r="E61" s="27">
        <v>0.91581041994273127</v>
      </c>
      <c r="F61" s="27">
        <v>0.91791664616957402</v>
      </c>
      <c r="G61" s="27">
        <v>0.92003885226215976</v>
      </c>
      <c r="H61" s="27">
        <v>0.92217790409722655</v>
      </c>
      <c r="I61" s="27">
        <v>0.92433466755151339</v>
      </c>
      <c r="J61" s="27">
        <v>0.92651000850175869</v>
      </c>
      <c r="K61" s="27">
        <v>0.9287047928247012</v>
      </c>
      <c r="L61" s="27">
        <v>0.93091988639707968</v>
      </c>
      <c r="M61" s="27">
        <v>0.9331561919747926</v>
      </c>
      <c r="N61" s="27">
        <v>0.93541475983038136</v>
      </c>
      <c r="O61" s="27">
        <v>0.93769667711554661</v>
      </c>
      <c r="P61" s="27">
        <v>0.9400030309819889</v>
      </c>
      <c r="Q61" s="27">
        <v>0.94233490858141034</v>
      </c>
      <c r="R61" s="28">
        <v>0.94469339706551125</v>
      </c>
    </row>
    <row r="64" spans="1:18" ht="28.9" customHeight="1" x14ac:dyDescent="0.5">
      <c r="A64" s="1" t="s">
        <v>15</v>
      </c>
      <c r="B64" s="1"/>
    </row>
    <row r="65" spans="1:34" x14ac:dyDescent="0.25">
      <c r="A65" s="17" t="s">
        <v>12</v>
      </c>
      <c r="B65" s="18" t="s">
        <v>16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9"/>
    </row>
    <row r="66" spans="1:34" x14ac:dyDescent="0.25">
      <c r="A66" s="20" t="s">
        <v>14</v>
      </c>
      <c r="B66" s="21">
        <v>-120</v>
      </c>
      <c r="C66" s="21">
        <v>-114</v>
      </c>
      <c r="D66" s="21">
        <v>-108</v>
      </c>
      <c r="E66" s="21">
        <v>-101</v>
      </c>
      <c r="F66" s="21">
        <v>-95</v>
      </c>
      <c r="G66" s="21">
        <v>-89</v>
      </c>
      <c r="H66" s="21">
        <v>-83</v>
      </c>
      <c r="I66" s="21">
        <v>-76</v>
      </c>
      <c r="J66" s="21">
        <v>-70</v>
      </c>
      <c r="K66" s="21">
        <v>-64</v>
      </c>
      <c r="L66" s="21">
        <v>-58</v>
      </c>
      <c r="M66" s="21">
        <v>-51</v>
      </c>
      <c r="N66" s="21">
        <v>-45</v>
      </c>
      <c r="O66" s="21">
        <v>-39</v>
      </c>
      <c r="P66" s="21">
        <v>-33</v>
      </c>
      <c r="Q66" s="21">
        <v>-26</v>
      </c>
      <c r="R66" s="21">
        <v>-20</v>
      </c>
      <c r="S66" s="21">
        <v>-14</v>
      </c>
      <c r="T66" s="21">
        <v>-8</v>
      </c>
      <c r="U66" s="21">
        <v>-1</v>
      </c>
      <c r="V66" s="21">
        <v>5</v>
      </c>
      <c r="W66" s="21">
        <v>11</v>
      </c>
      <c r="X66" s="21">
        <v>18</v>
      </c>
      <c r="Y66" s="21">
        <v>24</v>
      </c>
      <c r="Z66" s="21">
        <v>30</v>
      </c>
      <c r="AA66" s="21">
        <v>36</v>
      </c>
      <c r="AB66" s="21">
        <v>43</v>
      </c>
      <c r="AC66" s="21">
        <v>49</v>
      </c>
      <c r="AD66" s="21">
        <v>55</v>
      </c>
      <c r="AE66" s="21">
        <v>61</v>
      </c>
      <c r="AF66" s="21">
        <v>68</v>
      </c>
      <c r="AG66" s="21">
        <v>74</v>
      </c>
      <c r="AH66" s="22">
        <v>80</v>
      </c>
    </row>
    <row r="67" spans="1:34" x14ac:dyDescent="0.25">
      <c r="A67" s="23">
        <v>4.5</v>
      </c>
      <c r="B67" s="24">
        <v>5.56760372928614</v>
      </c>
      <c r="C67" s="24">
        <v>5.6038558176405138</v>
      </c>
      <c r="D67" s="24">
        <v>5.6404061810704951</v>
      </c>
      <c r="E67" s="24">
        <v>5.6834245311210116</v>
      </c>
      <c r="F67" s="24">
        <v>5.7206193242721088</v>
      </c>
      <c r="G67" s="24">
        <v>5.7581109858126274</v>
      </c>
      <c r="H67" s="24">
        <v>5.7958993532465506</v>
      </c>
      <c r="I67" s="24">
        <v>5.8403605688088014</v>
      </c>
      <c r="J67" s="24">
        <v>5.8787912425736293</v>
      </c>
      <c r="K67" s="24">
        <v>5.9175181085966528</v>
      </c>
      <c r="L67" s="24">
        <v>5.9565410046772787</v>
      </c>
      <c r="M67" s="24">
        <v>6.0024416494793078</v>
      </c>
      <c r="N67" s="24">
        <v>6.0421054244430206</v>
      </c>
      <c r="O67" s="24">
        <v>6.0820650346211904</v>
      </c>
      <c r="P67" s="24">
        <v>6.1223206997149209</v>
      </c>
      <c r="Q67" s="24">
        <v>6.1696601163403146</v>
      </c>
      <c r="R67" s="24">
        <v>6.2105579884596178</v>
      </c>
      <c r="S67" s="24">
        <v>6.2517526121485067</v>
      </c>
      <c r="T67" s="24">
        <v>6.2932442074029851</v>
      </c>
      <c r="U67" s="24">
        <v>6.3420267010930296</v>
      </c>
      <c r="V67" s="24">
        <v>6.3841625263273034</v>
      </c>
      <c r="W67" s="24">
        <v>6.4265963387121641</v>
      </c>
      <c r="X67" s="24">
        <v>6.4764798790472478</v>
      </c>
      <c r="Y67" s="24">
        <v>6.5195613960456482</v>
      </c>
      <c r="Z67" s="24">
        <v>6.5629428073702227</v>
      </c>
      <c r="AA67" s="24">
        <v>6.6066247153801116</v>
      </c>
      <c r="AB67" s="24">
        <v>6.657967539423673</v>
      </c>
      <c r="AC67" s="24">
        <v>6.7023025900115751</v>
      </c>
      <c r="AD67" s="24">
        <v>6.7469400816345724</v>
      </c>
      <c r="AE67" s="24">
        <v>6.7918808987036208</v>
      </c>
      <c r="AF67" s="24">
        <v>6.8446965349617894</v>
      </c>
      <c r="AG67" s="24">
        <v>6.8902979346691842</v>
      </c>
      <c r="AH67" s="25">
        <v>6.9362057778148127</v>
      </c>
    </row>
    <row r="68" spans="1:34" x14ac:dyDescent="0.25">
      <c r="A68" s="23">
        <v>5</v>
      </c>
      <c r="B68" s="24">
        <v>4.9883005949783827</v>
      </c>
      <c r="C68" s="24">
        <v>5.020576705871707</v>
      </c>
      <c r="D68" s="24">
        <v>5.053129732748693</v>
      </c>
      <c r="E68" s="24">
        <v>5.0914575721359618</v>
      </c>
      <c r="F68" s="24">
        <v>5.1246088642752552</v>
      </c>
      <c r="G68" s="24">
        <v>5.1580357705493176</v>
      </c>
      <c r="H68" s="24">
        <v>5.19173816156865</v>
      </c>
      <c r="I68" s="24">
        <v>5.2314056276414282</v>
      </c>
      <c r="J68" s="24">
        <v>5.2657044594110998</v>
      </c>
      <c r="K68" s="24">
        <v>5.3002783671281222</v>
      </c>
      <c r="L68" s="24">
        <v>5.3351272216984116</v>
      </c>
      <c r="M68" s="24">
        <v>5.3761315487449162</v>
      </c>
      <c r="N68" s="24">
        <v>5.4115757154959754</v>
      </c>
      <c r="O68" s="24">
        <v>5.4472947390944562</v>
      </c>
      <c r="P68" s="24">
        <v>5.483288872347968</v>
      </c>
      <c r="Q68" s="24">
        <v>5.525630073511949</v>
      </c>
      <c r="R68" s="24">
        <v>5.5622211459669622</v>
      </c>
      <c r="S68" s="24">
        <v>5.5990881295683277</v>
      </c>
      <c r="T68" s="24">
        <v>5.6362312774185597</v>
      </c>
      <c r="U68" s="24">
        <v>5.6799143285014759</v>
      </c>
      <c r="V68" s="24">
        <v>5.7176567373856777</v>
      </c>
      <c r="W68" s="24">
        <v>5.755676430941044</v>
      </c>
      <c r="X68" s="24">
        <v>5.8003840445088892</v>
      </c>
      <c r="Y68" s="24">
        <v>5.8390067008794331</v>
      </c>
      <c r="Z68" s="24">
        <v>5.8779086539340177</v>
      </c>
      <c r="AA68" s="24">
        <v>5.917090539138294</v>
      </c>
      <c r="AB68" s="24">
        <v>5.9631573894547953</v>
      </c>
      <c r="AC68" s="24">
        <v>6.0029479743169736</v>
      </c>
      <c r="AD68" s="24">
        <v>6.0430205405159159</v>
      </c>
      <c r="AE68" s="24">
        <v>6.0833760055690957</v>
      </c>
      <c r="AF68" s="24">
        <v>6.1308162917005458</v>
      </c>
      <c r="AG68" s="24">
        <v>6.1717881953502074</v>
      </c>
      <c r="AH68" s="25">
        <v>6.2130462206835766</v>
      </c>
    </row>
    <row r="69" spans="1:34" x14ac:dyDescent="0.25">
      <c r="A69" s="23">
        <v>5.5</v>
      </c>
      <c r="B69" s="24">
        <v>4.4704513420143126</v>
      </c>
      <c r="C69" s="24">
        <v>4.4990648645693554</v>
      </c>
      <c r="D69" s="24">
        <v>4.5279347424506087</v>
      </c>
      <c r="E69" s="24">
        <v>4.5619396324572588</v>
      </c>
      <c r="F69" s="24">
        <v>4.5913633410834178</v>
      </c>
      <c r="G69" s="24">
        <v>4.6210422080241917</v>
      </c>
      <c r="H69" s="24">
        <v>4.6509761369965954</v>
      </c>
      <c r="I69" s="24">
        <v>4.6862212961413308</v>
      </c>
      <c r="J69" s="24">
        <v>4.7167075302249177</v>
      </c>
      <c r="K69" s="24">
        <v>4.7474485223795044</v>
      </c>
      <c r="L69" s="24">
        <v>4.7784441766175227</v>
      </c>
      <c r="M69" s="24">
        <v>4.8149275097487321</v>
      </c>
      <c r="N69" s="24">
        <v>4.8464746394066092</v>
      </c>
      <c r="O69" s="24">
        <v>4.8782764459793624</v>
      </c>
      <c r="P69" s="24">
        <v>4.9103332153811197</v>
      </c>
      <c r="Q69" s="24">
        <v>4.9480554062027178</v>
      </c>
      <c r="R69" s="24">
        <v>4.9806655769233119</v>
      </c>
      <c r="S69" s="24">
        <v>5.0135316168015196</v>
      </c>
      <c r="T69" s="24">
        <v>5.0466538120463742</v>
      </c>
      <c r="U69" s="24">
        <v>5.0856205069199891</v>
      </c>
      <c r="V69" s="24">
        <v>5.1192987241943939</v>
      </c>
      <c r="W69" s="24">
        <v>5.1532343220950318</v>
      </c>
      <c r="X69" s="24">
        <v>5.1931520450653581</v>
      </c>
      <c r="Y69" s="24">
        <v>5.2276475939242264</v>
      </c>
      <c r="Z69" s="24">
        <v>5.2624026402594923</v>
      </c>
      <c r="AA69" s="24">
        <v>5.2974178526433287</v>
      </c>
      <c r="AB69" s="24">
        <v>5.3385986466812874</v>
      </c>
      <c r="AC69" s="24">
        <v>5.3741798457443188</v>
      </c>
      <c r="AD69" s="24">
        <v>5.4100233648802796</v>
      </c>
      <c r="AE69" s="24">
        <v>5.4461301547131606</v>
      </c>
      <c r="AF69" s="24">
        <v>5.4885888894452117</v>
      </c>
      <c r="AG69" s="24">
        <v>5.5252697037741143</v>
      </c>
      <c r="AH69" s="25">
        <v>5.5622171164666989</v>
      </c>
    </row>
    <row r="70" spans="1:34" x14ac:dyDescent="0.25">
      <c r="A70" s="23">
        <v>6</v>
      </c>
      <c r="B70" s="24">
        <v>4.0092422298119654</v>
      </c>
      <c r="C70" s="24">
        <v>4.0344940414183883</v>
      </c>
      <c r="D70" s="24">
        <v>4.0599824461280738</v>
      </c>
      <c r="E70" s="24">
        <v>4.0900173510147821</v>
      </c>
      <c r="F70" s="24">
        <v>4.1160168818933771</v>
      </c>
      <c r="G70" s="24">
        <v>4.1422519137009308</v>
      </c>
      <c r="H70" s="24">
        <v>4.1687223832609641</v>
      </c>
      <c r="I70" s="24">
        <v>4.1999020810171386</v>
      </c>
      <c r="J70" s="24">
        <v>4.226882449990609</v>
      </c>
      <c r="K70" s="24">
        <v>4.254098057593227</v>
      </c>
      <c r="L70" s="24">
        <v>4.2815488409439393</v>
      </c>
      <c r="M70" s="24">
        <v>4.3138719069781306</v>
      </c>
      <c r="N70" s="24">
        <v>4.3418320589291994</v>
      </c>
      <c r="O70" s="24">
        <v>4.3700275062970952</v>
      </c>
      <c r="P70" s="24">
        <v>4.3984585681024626</v>
      </c>
      <c r="Q70" s="24">
        <v>4.4319263566787583</v>
      </c>
      <c r="R70" s="24">
        <v>4.4608690118617078</v>
      </c>
      <c r="S70" s="24">
        <v>4.4900482926480301</v>
      </c>
      <c r="T70" s="24">
        <v>4.5194645183532698</v>
      </c>
      <c r="U70" s="24">
        <v>4.5540833463934618</v>
      </c>
      <c r="V70" s="24">
        <v>4.5840140850652444</v>
      </c>
      <c r="W70" s="24">
        <v>4.6141830987528207</v>
      </c>
      <c r="X70" s="24">
        <v>4.649682370273398</v>
      </c>
      <c r="Y70" s="24">
        <v>4.6803700530036627</v>
      </c>
      <c r="Z70" s="24">
        <v>4.7112982324371853</v>
      </c>
      <c r="AA70" s="24">
        <v>4.7424676102526471</v>
      </c>
      <c r="AB70" s="24">
        <v>4.779137668438632</v>
      </c>
      <c r="AC70" s="24">
        <v>4.8108320498959953</v>
      </c>
      <c r="AD70" s="24">
        <v>4.8427698885969521</v>
      </c>
      <c r="AE70" s="24">
        <v>4.8749521682720021</v>
      </c>
      <c r="AF70" s="24">
        <v>4.9128085533100263</v>
      </c>
      <c r="AG70" s="24">
        <v>4.9455241733220516</v>
      </c>
      <c r="AH70" s="25">
        <v>4.9784876668122253</v>
      </c>
    </row>
    <row r="71" spans="1:34" x14ac:dyDescent="0.25">
      <c r="A71" s="23">
        <v>6.5</v>
      </c>
      <c r="B71" s="24">
        <v>3.6000558649043621</v>
      </c>
      <c r="C71" s="24">
        <v>3.6222343312187348</v>
      </c>
      <c r="D71" s="24">
        <v>3.6446304268479151</v>
      </c>
      <c r="E71" s="24">
        <v>3.6710337138534102</v>
      </c>
      <c r="F71" s="24">
        <v>3.693899961016915</v>
      </c>
      <c r="G71" s="24">
        <v>3.7169828501582129</v>
      </c>
      <c r="H71" s="24">
        <v>3.7402823512073429</v>
      </c>
      <c r="I71" s="24">
        <v>3.7677388360924828</v>
      </c>
      <c r="J71" s="24">
        <v>3.791507560798709</v>
      </c>
      <c r="K71" s="24">
        <v>3.8154928031267259</v>
      </c>
      <c r="L71" s="24">
        <v>3.8396945333019952</v>
      </c>
      <c r="M71" s="24">
        <v>3.8682034620354999</v>
      </c>
      <c r="N71" s="24">
        <v>3.8928741839330301</v>
      </c>
      <c r="O71" s="24">
        <v>3.9177616181838388</v>
      </c>
      <c r="P71" s="24">
        <v>3.942866116915082</v>
      </c>
      <c r="Q71" s="24">
        <v>3.9724295143212029</v>
      </c>
      <c r="R71" s="24">
        <v>3.998005528430181</v>
      </c>
      <c r="S71" s="24">
        <v>4.0237997230227842</v>
      </c>
      <c r="T71" s="24">
        <v>4.0498124505210749</v>
      </c>
      <c r="U71" s="24">
        <v>4.0804373040817783</v>
      </c>
      <c r="V71" s="24">
        <v>4.1069247654250089</v>
      </c>
      <c r="W71" s="24">
        <v>4.1336321946080963</v>
      </c>
      <c r="X71" s="24">
        <v>4.1650698568047444</v>
      </c>
      <c r="Y71" s="24">
        <v>4.1922564030563851</v>
      </c>
      <c r="Z71" s="24">
        <v>4.2196652436726394</v>
      </c>
      <c r="AA71" s="24">
        <v>4.2472971134386972</v>
      </c>
      <c r="AB71" s="24">
        <v>4.2798171591773304</v>
      </c>
      <c r="AC71" s="24">
        <v>4.3079347794894014</v>
      </c>
      <c r="AD71" s="24">
        <v>4.3362777926502263</v>
      </c>
      <c r="AE71" s="24">
        <v>4.3648472154968179</v>
      </c>
      <c r="AF71" s="24">
        <v>4.3984658555242353</v>
      </c>
      <c r="AG71" s="24">
        <v>4.4275296644901596</v>
      </c>
      <c r="AH71" s="25">
        <v>4.4568234204832002</v>
      </c>
    </row>
    <row r="72" spans="1:34" x14ac:dyDescent="0.25">
      <c r="A72" s="23">
        <v>7</v>
      </c>
      <c r="B72" s="24">
        <v>3.2384712009395389</v>
      </c>
      <c r="C72" s="24">
        <v>3.25785217588533</v>
      </c>
      <c r="D72" s="24">
        <v>3.277432614791969</v>
      </c>
      <c r="E72" s="24">
        <v>3.30052805413303</v>
      </c>
      <c r="F72" s="24">
        <v>3.3205393998808139</v>
      </c>
      <c r="G72" s="24">
        <v>3.3407493270897262</v>
      </c>
      <c r="H72" s="24">
        <v>3.361157838796319</v>
      </c>
      <c r="I72" s="24">
        <v>3.3852187623060042</v>
      </c>
      <c r="J72" s="24">
        <v>3.4060575518547598</v>
      </c>
      <c r="K72" s="24">
        <v>3.4270949364524461</v>
      </c>
      <c r="L72" s="24">
        <v>3.4483309194310352</v>
      </c>
      <c r="M72" s="24">
        <v>3.4733572436382332</v>
      </c>
      <c r="N72" s="24">
        <v>3.4950235714023998</v>
      </c>
      <c r="O72" s="24">
        <v>3.516888826890789</v>
      </c>
      <c r="P72" s="24">
        <v>3.5389533953370722</v>
      </c>
      <c r="Q72" s="24">
        <v>3.564947815626204</v>
      </c>
      <c r="R72" s="24">
        <v>3.58744555139178</v>
      </c>
      <c r="S72" s="24">
        <v>3.610143820955737</v>
      </c>
      <c r="T72" s="24">
        <v>3.633043009846642</v>
      </c>
      <c r="U72" s="24">
        <v>3.6600131842598391</v>
      </c>
      <c r="V72" s="24">
        <v>3.683349057815493</v>
      </c>
      <c r="W72" s="24">
        <v>3.7068873904695629</v>
      </c>
      <c r="X72" s="24">
        <v>3.7346056884461492</v>
      </c>
      <c r="Y72" s="24">
        <v>3.758585316136045</v>
      </c>
      <c r="Z72" s="24">
        <v>3.7827698342864031</v>
      </c>
      <c r="AA72" s="24">
        <v>3.807160010788929</v>
      </c>
      <c r="AB72" s="24">
        <v>3.8358761704628792</v>
      </c>
      <c r="AC72" s="24">
        <v>3.8607145743569391</v>
      </c>
      <c r="AD72" s="24">
        <v>3.8857611051394092</v>
      </c>
      <c r="AE72" s="24">
        <v>3.9110168127538141</v>
      </c>
      <c r="AF72" s="24">
        <v>3.940747715432094</v>
      </c>
      <c r="AG72" s="24">
        <v>3.9664605848895982</v>
      </c>
      <c r="AH72" s="25">
        <v>3.992386273357678</v>
      </c>
    </row>
    <row r="73" spans="1:34" x14ac:dyDescent="0.25">
      <c r="A73" s="23">
        <v>7.5</v>
      </c>
      <c r="B73" s="24">
        <v>2.9202635386805369</v>
      </c>
      <c r="C73" s="24">
        <v>2.9371103644481118</v>
      </c>
      <c r="D73" s="24">
        <v>2.954139287257072</v>
      </c>
      <c r="E73" s="24">
        <v>2.9742360521285298</v>
      </c>
      <c r="F73" s="24">
        <v>2.9916583670268668</v>
      </c>
      <c r="G73" s="24">
        <v>3.0092620013041609</v>
      </c>
      <c r="H73" s="24">
        <v>3.0270469911034792</v>
      </c>
      <c r="I73" s="24">
        <v>3.0480254077113411</v>
      </c>
      <c r="J73" s="24">
        <v>3.0662034594792988</v>
      </c>
      <c r="K73" s="24">
        <v>3.0845629821578231</v>
      </c>
      <c r="L73" s="24">
        <v>3.103104012185399</v>
      </c>
      <c r="M73" s="24">
        <v>3.124964667618721</v>
      </c>
      <c r="N73" s="24">
        <v>3.143899125436596</v>
      </c>
      <c r="O73" s="24">
        <v>3.1630155247841372</v>
      </c>
      <c r="P73" s="24">
        <v>3.1823142840015262</v>
      </c>
      <c r="Q73" s="24">
        <v>3.2050605442048972</v>
      </c>
      <c r="R73" s="24">
        <v>3.2247558526245488</v>
      </c>
      <c r="S73" s="24">
        <v>3.2446348465918269</v>
      </c>
      <c r="T73" s="24">
        <v>3.2646979447418172</v>
      </c>
      <c r="U73" s="24">
        <v>3.2883381383175352</v>
      </c>
      <c r="V73" s="24">
        <v>3.3088016018934878</v>
      </c>
      <c r="W73" s="24">
        <v>3.3294508142609081</v>
      </c>
      <c r="X73" s="24">
        <v>3.3537773960993551</v>
      </c>
      <c r="Y73" s="24">
        <v>3.3748318114112852</v>
      </c>
      <c r="Z73" s="24">
        <v>3.396074511714021</v>
      </c>
      <c r="AA73" s="24">
        <v>3.417506298005788</v>
      </c>
      <c r="AB73" s="24">
        <v>3.4427501009757751</v>
      </c>
      <c r="AC73" s="24">
        <v>3.4645943214460022</v>
      </c>
      <c r="AD73" s="24">
        <v>3.4866302012787909</v>
      </c>
      <c r="AE73" s="24">
        <v>3.50885882352418</v>
      </c>
      <c r="AF73" s="24">
        <v>3.535037399492845</v>
      </c>
      <c r="AG73" s="24">
        <v>3.5576876892465088</v>
      </c>
      <c r="AH73" s="25">
        <v>3.5805344684287048</v>
      </c>
    </row>
    <row r="74" spans="1:34" x14ac:dyDescent="0.25">
      <c r="A74" s="23">
        <v>8</v>
      </c>
      <c r="B74" s="24">
        <v>2.6414045260054051</v>
      </c>
      <c r="C74" s="24">
        <v>2.6559680330520332</v>
      </c>
      <c r="D74" s="24">
        <v>2.6706970686550808</v>
      </c>
      <c r="E74" s="24">
        <v>2.6880897352298141</v>
      </c>
      <c r="F74" s="24">
        <v>2.7031763781118769</v>
      </c>
      <c r="G74" s="24">
        <v>2.7184278767252219</v>
      </c>
      <c r="H74" s="24">
        <v>2.7338443003194302</v>
      </c>
      <c r="I74" s="24">
        <v>2.752038667477148</v>
      </c>
      <c r="J74" s="24">
        <v>2.7678126671078811</v>
      </c>
      <c r="K74" s="24">
        <v>2.783751811945312</v>
      </c>
      <c r="L74" s="24">
        <v>2.7998561715344401</v>
      </c>
      <c r="M74" s="24">
        <v>2.818853496924369</v>
      </c>
      <c r="N74" s="24">
        <v>2.8353160972499261</v>
      </c>
      <c r="O74" s="24">
        <v>2.851944451345088</v>
      </c>
      <c r="P74" s="24">
        <v>2.8687390106565491</v>
      </c>
      <c r="Q74" s="24">
        <v>2.8885433307834432</v>
      </c>
      <c r="R74" s="24">
        <v>2.9056995511215442</v>
      </c>
      <c r="S74" s="24">
        <v>2.9230234071910139</v>
      </c>
      <c r="T74" s="24">
        <v>2.9405153507334538</v>
      </c>
      <c r="U74" s="24">
        <v>2.9611356647597802</v>
      </c>
      <c r="V74" s="24">
        <v>2.9789933844308041</v>
      </c>
      <c r="W74" s="24">
        <v>2.997020941020847</v>
      </c>
      <c r="X74" s="24">
        <v>3.018268857781123</v>
      </c>
      <c r="Y74" s="24">
        <v>3.0366672551657659</v>
      </c>
      <c r="Z74" s="24">
        <v>3.0552381305060572</v>
      </c>
      <c r="AA74" s="24">
        <v>3.073982317906732</v>
      </c>
      <c r="AB74" s="24">
        <v>3.0960706965115312</v>
      </c>
      <c r="AC74" s="24">
        <v>3.1151932548190042</v>
      </c>
      <c r="AD74" s="24">
        <v>3.1344918033976881</v>
      </c>
      <c r="AE74" s="24">
        <v>3.153967458404134</v>
      </c>
      <c r="AF74" s="24">
        <v>3.1769145212807559</v>
      </c>
      <c r="AG74" s="24">
        <v>3.1967780794020602</v>
      </c>
      <c r="AH74" s="25">
        <v>3.2168225958043499</v>
      </c>
    </row>
    <row r="75" spans="1:34" x14ac:dyDescent="0.25">
      <c r="A75" s="23">
        <v>8.5</v>
      </c>
      <c r="B75" s="24">
        <v>2.3980621579071859</v>
      </c>
      <c r="C75" s="24">
        <v>2.4105806649570392</v>
      </c>
      <c r="D75" s="24">
        <v>2.423248930512838</v>
      </c>
      <c r="E75" s="24">
        <v>2.4382174779417771</v>
      </c>
      <c r="F75" s="24">
        <v>2.4512092959076388</v>
      </c>
      <c r="G75" s="24">
        <v>2.464350304391604</v>
      </c>
      <c r="H75" s="24">
        <v>2.4776406057497669</v>
      </c>
      <c r="I75" s="24">
        <v>2.4933347838870739</v>
      </c>
      <c r="J75" s="24">
        <v>2.506948905291055</v>
      </c>
      <c r="K75" s="24">
        <v>2.5207126446323631</v>
      </c>
      <c r="L75" s="24">
        <v>2.5346261045625091</v>
      </c>
      <c r="M75" s="24">
        <v>2.5510478416175748</v>
      </c>
      <c r="N75" s="24">
        <v>2.5652860851716901</v>
      </c>
      <c r="O75" s="24">
        <v>2.5796746931698431</v>
      </c>
      <c r="P75" s="24">
        <v>2.594214150165242</v>
      </c>
      <c r="Q75" s="24">
        <v>2.6113681532029909</v>
      </c>
      <c r="R75" s="24">
        <v>2.6262361129908158</v>
      </c>
      <c r="S75" s="24">
        <v>2.6412564571282502</v>
      </c>
      <c r="T75" s="24">
        <v>2.6564296704634049</v>
      </c>
      <c r="U75" s="24">
        <v>2.6743256092064711</v>
      </c>
      <c r="V75" s="24">
        <v>2.6898317393142439</v>
      </c>
      <c r="W75" s="24">
        <v>2.7054925929030809</v>
      </c>
      <c r="X75" s="24">
        <v>2.7239602986232092</v>
      </c>
      <c r="Y75" s="24">
        <v>2.7399593607981449</v>
      </c>
      <c r="Z75" s="24">
        <v>2.756115892328066</v>
      </c>
      <c r="AA75" s="24">
        <v>2.772430760424224</v>
      </c>
      <c r="AB75" s="24">
        <v>2.7916660499806549</v>
      </c>
      <c r="AC75" s="24">
        <v>2.808326955653357</v>
      </c>
      <c r="AD75" s="24">
        <v>2.8251489809404111</v>
      </c>
      <c r="AE75" s="24">
        <v>2.842133275104886</v>
      </c>
      <c r="AF75" s="24">
        <v>2.86215504148509</v>
      </c>
      <c r="AG75" s="24">
        <v>2.8794952043124131</v>
      </c>
      <c r="AH75" s="25">
        <v>2.8970015927076731</v>
      </c>
    </row>
    <row r="76" spans="1:34" x14ac:dyDescent="0.25">
      <c r="A76" s="23">
        <v>9</v>
      </c>
      <c r="B76" s="24">
        <v>2.1866007764939388</v>
      </c>
      <c r="C76" s="24">
        <v>2.1973000905380831</v>
      </c>
      <c r="D76" s="24">
        <v>2.2081341914722001</v>
      </c>
      <c r="E76" s="24">
        <v>2.2209440018843258</v>
      </c>
      <c r="F76" s="24">
        <v>2.23206933030096</v>
      </c>
      <c r="G76" s="24">
        <v>2.2433289824570162</v>
      </c>
      <c r="H76" s="24">
        <v>2.2547230938151022</v>
      </c>
      <c r="I76" s="24">
        <v>2.2681863463397778</v>
      </c>
      <c r="J76" s="24">
        <v>2.2798722516943828</v>
      </c>
      <c r="K76" s="24">
        <v>2.2916930461514382</v>
      </c>
      <c r="L76" s="24">
        <v>2.303648865468968</v>
      </c>
      <c r="M76" s="24">
        <v>2.3177681588757539</v>
      </c>
      <c r="N76" s="24">
        <v>2.3300170346462021</v>
      </c>
      <c r="O76" s="24">
        <v>2.3424016839696171</v>
      </c>
      <c r="P76" s="24">
        <v>2.3549226245057202</v>
      </c>
      <c r="Q76" s="24">
        <v>2.3697033364197071</v>
      </c>
      <c r="R76" s="24">
        <v>2.382521351455432</v>
      </c>
      <c r="S76" s="24">
        <v>2.3954772978934988</v>
      </c>
      <c r="T76" s="24">
        <v>2.4085716936885389</v>
      </c>
      <c r="U76" s="24">
        <v>2.4240241643925282</v>
      </c>
      <c r="V76" s="24">
        <v>2.437420347545626</v>
      </c>
      <c r="W76" s="24">
        <v>2.4509569391763271</v>
      </c>
      <c r="X76" s="24">
        <v>2.4669282908723811</v>
      </c>
      <c r="Y76" s="24">
        <v>2.4807721888220891</v>
      </c>
      <c r="Z76" s="24">
        <v>2.4947593459606181</v>
      </c>
      <c r="AA76" s="24">
        <v>2.5088906626057308</v>
      </c>
      <c r="AB76" s="24">
        <v>2.525560601408666</v>
      </c>
      <c r="AC76" s="24">
        <v>2.5400073522414761</v>
      </c>
      <c r="AD76" s="24">
        <v>2.5546011504662789</v>
      </c>
      <c r="AE76" s="24">
        <v>2.5693431784526548</v>
      </c>
      <c r="AF76" s="24">
        <v>2.5867312679101122</v>
      </c>
      <c r="AG76" s="24">
        <v>2.6017988600487381</v>
      </c>
      <c r="AH76" s="25">
        <v>2.6170187434767449</v>
      </c>
    </row>
    <row r="77" spans="1:34" x14ac:dyDescent="0.25">
      <c r="A77" s="23">
        <v>9.5</v>
      </c>
      <c r="B77" s="24">
        <v>2.0035810709887159</v>
      </c>
      <c r="C77" s="24">
        <v>2.0126744872851212</v>
      </c>
      <c r="D77" s="24">
        <v>2.0218885172900212</v>
      </c>
      <c r="E77" s="24">
        <v>2.0327903757923669</v>
      </c>
      <c r="F77" s="24">
        <v>2.0422650382936478</v>
      </c>
      <c r="G77" s="24">
        <v>2.0518599561901651</v>
      </c>
      <c r="H77" s="24">
        <v>2.0615752980510389</v>
      </c>
      <c r="I77" s="24">
        <v>2.073062291348919</v>
      </c>
      <c r="J77" s="24">
        <v>2.0830391310984209</v>
      </c>
      <c r="K77" s="24">
        <v>2.0931369295499942</v>
      </c>
      <c r="L77" s="24">
        <v>2.1033558555681768</v>
      </c>
      <c r="M77" s="24">
        <v>2.115431252991316</v>
      </c>
      <c r="N77" s="24">
        <v>2.125913238232771</v>
      </c>
      <c r="O77" s="24">
        <v>2.1365172045706191</v>
      </c>
      <c r="P77" s="24">
        <v>2.1472437027710951</v>
      </c>
      <c r="Q77" s="24">
        <v>2.159913552504753</v>
      </c>
      <c r="R77" s="24">
        <v>2.1709074268534518</v>
      </c>
      <c r="S77" s="24">
        <v>2.1820255780917268</v>
      </c>
      <c r="T77" s="24">
        <v>2.1932685572807178</v>
      </c>
      <c r="U77" s="24">
        <v>2.2065438701678648</v>
      </c>
      <c r="V77" s="24">
        <v>2.2180592372417629</v>
      </c>
      <c r="W77" s="24">
        <v>2.2297014962243029</v>
      </c>
      <c r="X77" s="24">
        <v>2.2434457538904029</v>
      </c>
      <c r="Y77" s="24">
        <v>2.2553661468662658</v>
      </c>
      <c r="Z77" s="24">
        <v>2.2674163872992801</v>
      </c>
      <c r="AA77" s="24">
        <v>2.2795974086137201</v>
      </c>
      <c r="AB77" s="24">
        <v>2.293975137936084</v>
      </c>
      <c r="AC77" s="24">
        <v>2.3064427199907831</v>
      </c>
      <c r="AD77" s="24">
        <v>2.3190440756496118</v>
      </c>
      <c r="AE77" s="24">
        <v>2.331780420388661</v>
      </c>
      <c r="AF77" s="24">
        <v>2.3468118554750959</v>
      </c>
      <c r="AG77" s="24">
        <v>2.3598451897972028</v>
      </c>
      <c r="AH77" s="25">
        <v>2.3730176795646361</v>
      </c>
    </row>
    <row r="78" spans="1:34" x14ac:dyDescent="0.25">
      <c r="A78" s="23">
        <v>10</v>
      </c>
      <c r="B78" s="24">
        <v>1.8457600777295871</v>
      </c>
      <c r="C78" s="24">
        <v>1.8534483798031229</v>
      </c>
      <c r="D78" s="24">
        <v>1.8612439208381719</v>
      </c>
      <c r="E78" s="24">
        <v>1.8704740155158199</v>
      </c>
      <c r="F78" s="24">
        <v>1.878501324002523</v>
      </c>
      <c r="G78" s="24">
        <v>1.886635617974773</v>
      </c>
      <c r="H78" s="24">
        <v>1.894877099108202</v>
      </c>
      <c r="I78" s="24">
        <v>1.9046279025431669</v>
      </c>
      <c r="J78" s="24">
        <v>1.913102315398745</v>
      </c>
      <c r="K78" s="24">
        <v>1.9216845549905079</v>
      </c>
      <c r="L78" s="24">
        <v>1.9303748232895099</v>
      </c>
      <c r="M78" s="24">
        <v>1.9406502753716861</v>
      </c>
      <c r="N78" s="24">
        <v>1.949575335605725</v>
      </c>
      <c r="O78" s="24">
        <v>1.958609382914078</v>
      </c>
      <c r="P78" s="24">
        <v>1.967753001169495</v>
      </c>
      <c r="Q78" s="24">
        <v>1.978559820644308</v>
      </c>
      <c r="R78" s="24">
        <v>1.9879428466379581</v>
      </c>
      <c r="S78" s="24">
        <v>1.997437293442911</v>
      </c>
      <c r="T78" s="24">
        <v>2.0070437452268219</v>
      </c>
      <c r="U78" s="24">
        <v>2.0183936134974099</v>
      </c>
      <c r="V78" s="24">
        <v>2.0282447836344848</v>
      </c>
      <c r="W78" s="24">
        <v>2.0382101275457352</v>
      </c>
      <c r="X78" s="24">
        <v>2.0499819541540552</v>
      </c>
      <c r="Y78" s="24">
        <v>2.0601979896743519</v>
      </c>
      <c r="Z78" s="24">
        <v>2.0705312593546261</v>
      </c>
      <c r="AA78" s="24">
        <v>2.080982729725668</v>
      </c>
      <c r="AB78" s="24">
        <v>2.093326793818433</v>
      </c>
      <c r="AC78" s="24">
        <v>2.1040376814237041</v>
      </c>
      <c r="AD78" s="24">
        <v>2.1148698672797348</v>
      </c>
      <c r="AE78" s="24">
        <v>2.125824599969135</v>
      </c>
      <c r="AF78" s="24">
        <v>2.1387618062143212</v>
      </c>
      <c r="AG78" s="24">
        <v>2.1499866838589941</v>
      </c>
      <c r="AH78" s="25">
        <v>2.1613383795394312</v>
      </c>
    </row>
    <row r="79" spans="1:34" x14ac:dyDescent="0.25">
      <c r="A79" s="23">
        <v>10.5</v>
      </c>
      <c r="B79" s="24">
        <v>1.7100911801696159</v>
      </c>
      <c r="C79" s="24">
        <v>1.7165626398120559</v>
      </c>
      <c r="D79" s="24">
        <v>1.7231287621035229</v>
      </c>
      <c r="E79" s="24">
        <v>1.730908684019604</v>
      </c>
      <c r="F79" s="24">
        <v>1.7376794386594041</v>
      </c>
      <c r="G79" s="24">
        <v>1.7445447073095559</v>
      </c>
      <c r="H79" s="24">
        <v>1.751504724752208</v>
      </c>
      <c r="I79" s="24">
        <v>1.7597448106661899</v>
      </c>
      <c r="J79" s="24">
        <v>1.766910923605916</v>
      </c>
      <c r="K79" s="24">
        <v>1.77417252975044</v>
      </c>
      <c r="L79" s="24">
        <v>1.7815298641773281</v>
      </c>
      <c r="M79" s="24">
        <v>1.790234724539274</v>
      </c>
      <c r="N79" s="24">
        <v>1.797800313554371</v>
      </c>
      <c r="O79" s="24">
        <v>1.805462694056202</v>
      </c>
      <c r="P79" s="24">
        <v>1.813222483024028</v>
      </c>
      <c r="Q79" s="24">
        <v>1.82239950713953</v>
      </c>
      <c r="R79" s="24">
        <v>1.8303724653770079</v>
      </c>
      <c r="S79" s="24">
        <v>1.838444786782014</v>
      </c>
      <c r="T79" s="24">
        <v>1.846617088628715</v>
      </c>
      <c r="U79" s="24">
        <v>1.856278628461081</v>
      </c>
      <c r="V79" s="24">
        <v>1.8646697090706099</v>
      </c>
      <c r="W79" s="24">
        <v>1.8731630437543449</v>
      </c>
      <c r="X79" s="24">
        <v>1.8832025052551089</v>
      </c>
      <c r="Y79" s="24">
        <v>1.891920819105023</v>
      </c>
      <c r="Z79" s="24">
        <v>1.900744552252237</v>
      </c>
      <c r="AA79" s="24">
        <v>1.909674704334053</v>
      </c>
      <c r="AB79" s="24">
        <v>1.9202290504262449</v>
      </c>
      <c r="AC79" s="24">
        <v>1.9293932061776691</v>
      </c>
      <c r="AD79" s="24">
        <v>1.938666983260982</v>
      </c>
      <c r="AE79" s="24">
        <v>1.948051663365306</v>
      </c>
      <c r="AF79" s="24">
        <v>1.9591424692770689</v>
      </c>
      <c r="AG79" s="24">
        <v>1.9687721796502891</v>
      </c>
      <c r="AH79" s="25">
        <v>1.978517169084208</v>
      </c>
    </row>
    <row r="80" spans="1:34" x14ac:dyDescent="0.25">
      <c r="A80" s="23">
        <v>11</v>
      </c>
      <c r="B80" s="24">
        <v>1.5937241088768861</v>
      </c>
      <c r="C80" s="24">
        <v>1.5991544861468989</v>
      </c>
      <c r="D80" s="24">
        <v>1.6046677481879501</v>
      </c>
      <c r="E80" s="24">
        <v>1.6112044913836501</v>
      </c>
      <c r="F80" s="24">
        <v>1.616896980611122</v>
      </c>
      <c r="G80" s="24">
        <v>1.6226723108082479</v>
      </c>
      <c r="H80" s="24">
        <v>1.6285307498636921</v>
      </c>
      <c r="I80" s="24">
        <v>1.6354709935766769</v>
      </c>
      <c r="J80" s="24">
        <v>1.6415104218455281</v>
      </c>
      <c r="K80" s="24">
        <v>1.647633808222285</v>
      </c>
      <c r="L80" s="24">
        <v>1.653841420891029</v>
      </c>
      <c r="M80" s="24">
        <v>1.661190446131529</v>
      </c>
      <c r="N80" s="24">
        <v>1.667581505983063</v>
      </c>
      <c r="O80" s="24">
        <v>1.674057960168243</v>
      </c>
      <c r="P80" s="24">
        <v>1.680620458772847</v>
      </c>
      <c r="Q80" s="24">
        <v>1.6883863254066249</v>
      </c>
      <c r="R80" s="24">
        <v>1.695137484753708</v>
      </c>
      <c r="S80" s="24">
        <v>1.701976748059038</v>
      </c>
      <c r="T80" s="24">
        <v>1.7089047657032981</v>
      </c>
      <c r="U80" s="24">
        <v>1.717100496253827</v>
      </c>
      <c r="V80" s="24">
        <v>1.724223083011988</v>
      </c>
      <c r="W80" s="24">
        <v>1.731436802578882</v>
      </c>
      <c r="X80" s="24">
        <v>1.7399693679003641</v>
      </c>
      <c r="Y80" s="24">
        <v>1.7473840841319761</v>
      </c>
      <c r="Z80" s="24">
        <v>1.754893203232706</v>
      </c>
      <c r="AA80" s="24">
        <v>1.7624977579463721</v>
      </c>
      <c r="AB80" s="24">
        <v>1.7714917362450651</v>
      </c>
      <c r="AC80" s="24">
        <v>1.7793066110051241</v>
      </c>
      <c r="AD80" s="24">
        <v>1.787220228612697</v>
      </c>
      <c r="AE80" s="24">
        <v>1.795233903863418</v>
      </c>
      <c r="AF80" s="24">
        <v>1.8047115409276331</v>
      </c>
      <c r="AG80" s="24">
        <v>1.812946861702283</v>
      </c>
      <c r="AH80" s="25">
        <v>1.821286720997062</v>
      </c>
    </row>
    <row r="81" spans="1:34" x14ac:dyDescent="0.25">
      <c r="A81" s="23">
        <v>11.5</v>
      </c>
      <c r="B81" s="24">
        <v>1.4940049415344701</v>
      </c>
      <c r="C81" s="24">
        <v>1.4985574847576291</v>
      </c>
      <c r="D81" s="24">
        <v>1.5031819333083309</v>
      </c>
      <c r="E81" s="24">
        <v>1.508667894802882</v>
      </c>
      <c r="F81" s="24">
        <v>1.5134478953195021</v>
      </c>
      <c r="G81" s="24">
        <v>1.5182998621995749</v>
      </c>
      <c r="H81" s="24">
        <v>1.5232240964382759</v>
      </c>
      <c r="I81" s="24">
        <v>1.5290607762482971</v>
      </c>
      <c r="J81" s="24">
        <v>1.534142623358149</v>
      </c>
      <c r="K81" s="24">
        <v>1.5392976919135111</v>
      </c>
      <c r="L81" s="24">
        <v>1.544526283204978</v>
      </c>
      <c r="M81" s="24">
        <v>1.5507196329008679</v>
      </c>
      <c r="N81" s="24">
        <v>1.556108593911115</v>
      </c>
      <c r="O81" s="24">
        <v>1.561572350536419</v>
      </c>
      <c r="P81" s="24">
        <v>1.567111585969071</v>
      </c>
      <c r="Q81" s="24">
        <v>1.573670335976759</v>
      </c>
      <c r="R81" s="24">
        <v>1.5793754535661251</v>
      </c>
      <c r="S81" s="24">
        <v>1.585158214338954</v>
      </c>
      <c r="T81" s="24">
        <v>1.591019301782443</v>
      </c>
      <c r="U81" s="24">
        <v>1.5979571451855721</v>
      </c>
      <c r="V81" s="24">
        <v>1.603990322035443</v>
      </c>
      <c r="W81" s="24">
        <v>1.6101043088630691</v>
      </c>
      <c r="X81" s="24">
        <v>1.617340849911594</v>
      </c>
      <c r="Y81" s="24">
        <v>1.623633580843886</v>
      </c>
      <c r="Z81" s="24">
        <v>1.630010496651612</v>
      </c>
      <c r="AA81" s="24">
        <v>1.636472663185101</v>
      </c>
      <c r="AB81" s="24">
        <v>1.6441210268754209</v>
      </c>
      <c r="AC81" s="24">
        <v>1.650771559773498</v>
      </c>
      <c r="AD81" s="24">
        <v>1.6575107554692099</v>
      </c>
      <c r="AE81" s="24">
        <v>1.664339961864705</v>
      </c>
      <c r="AF81" s="24">
        <v>1.672423064545298</v>
      </c>
      <c r="AG81" s="24">
        <v>1.6794522616611629</v>
      </c>
      <c r="AH81" s="25">
        <v>1.6865760551910829</v>
      </c>
    </row>
    <row r="82" spans="1:34" x14ac:dyDescent="0.25">
      <c r="A82" s="23">
        <v>12</v>
      </c>
      <c r="B82" s="24">
        <v>1.4084761029404429</v>
      </c>
      <c r="C82" s="24">
        <v>1.4123015487092201</v>
      </c>
      <c r="D82" s="24">
        <v>1.4161887187965421</v>
      </c>
      <c r="E82" s="24">
        <v>1.4208016985872289</v>
      </c>
      <c r="F82" s="24">
        <v>1.4248224753613741</v>
      </c>
      <c r="G82" s="24">
        <v>1.428905142327267</v>
      </c>
      <c r="H82" s="24">
        <v>1.433050033586595</v>
      </c>
      <c r="I82" s="24">
        <v>1.437964830769739</v>
      </c>
      <c r="J82" s="24">
        <v>1.44224568849937</v>
      </c>
      <c r="K82" s="24">
        <v>1.446589829446612</v>
      </c>
      <c r="L82" s="24">
        <v>1.4509975880085719</v>
      </c>
      <c r="M82" s="24">
        <v>1.456220824714739</v>
      </c>
      <c r="N82" s="24">
        <v>1.460767605472876</v>
      </c>
      <c r="O82" s="24">
        <v>1.4653793815619769</v>
      </c>
      <c r="P82" s="24">
        <v>1.470056869280846</v>
      </c>
      <c r="Q82" s="24">
        <v>1.475597946496132</v>
      </c>
      <c r="R82" s="24">
        <v>1.480420267727357</v>
      </c>
      <c r="S82" s="24">
        <v>1.485310569801759</v>
      </c>
      <c r="T82" s="24">
        <v>1.4902695693130461</v>
      </c>
      <c r="U82" s="24">
        <v>1.49614285068126</v>
      </c>
      <c r="V82" s="24">
        <v>1.501253189832819</v>
      </c>
      <c r="W82" s="24">
        <v>1.506434814565651</v>
      </c>
      <c r="X82" s="24">
        <v>1.5125716062255941</v>
      </c>
      <c r="Y82" s="24">
        <v>1.5179114524444499</v>
      </c>
      <c r="Z82" s="24">
        <v>1.5233260639795501</v>
      </c>
      <c r="AA82" s="24">
        <v>1.5288165397877369</v>
      </c>
      <c r="AB82" s="24">
        <v>1.5353194450328591</v>
      </c>
      <c r="AC82" s="24">
        <v>1.5409780634652379</v>
      </c>
      <c r="AD82" s="24">
        <v>1.54671606307987</v>
      </c>
      <c r="AE82" s="24">
        <v>1.5525348248854129</v>
      </c>
      <c r="AF82" s="24">
        <v>1.559427430624361</v>
      </c>
      <c r="AG82" s="24">
        <v>1.5654262582881251</v>
      </c>
      <c r="AH82" s="25">
        <v>1.5715105386943671</v>
      </c>
    </row>
    <row r="83" spans="1:34" x14ac:dyDescent="0.25">
      <c r="A83" s="23">
        <v>12.5</v>
      </c>
      <c r="B83" s="24">
        <v>1.334876365007899</v>
      </c>
      <c r="C83" s="24">
        <v>1.338112938181667</v>
      </c>
      <c r="D83" s="24">
        <v>1.341401853099476</v>
      </c>
      <c r="E83" s="24">
        <v>1.3453050541616349</v>
      </c>
      <c r="F83" s="24">
        <v>1.3487073604285811</v>
      </c>
      <c r="G83" s="24">
        <v>1.352162279150066</v>
      </c>
      <c r="H83" s="24">
        <v>1.3556701775342921</v>
      </c>
      <c r="I83" s="24">
        <v>1.3598301763446929</v>
      </c>
      <c r="J83" s="24">
        <v>1.36345412473978</v>
      </c>
      <c r="K83" s="24">
        <v>1.367132216559076</v>
      </c>
      <c r="L83" s="24">
        <v>1.370864819306199</v>
      </c>
      <c r="M83" s="24">
        <v>1.3752889085555771</v>
      </c>
      <c r="N83" s="24">
        <v>1.379140915917682</v>
      </c>
      <c r="O83" s="24">
        <v>1.383048916761155</v>
      </c>
      <c r="P83" s="24">
        <v>1.3870136604913099</v>
      </c>
      <c r="Q83" s="24">
        <v>1.39171191172593</v>
      </c>
      <c r="R83" s="24">
        <v>1.395802170265495</v>
      </c>
      <c r="S83" s="24">
        <v>1.399951545742445</v>
      </c>
      <c r="T83" s="24">
        <v>1.404160787857001</v>
      </c>
      <c r="U83" s="24">
        <v>1.4091482352808391</v>
      </c>
      <c r="V83" s="24">
        <v>1.4134897972109659</v>
      </c>
      <c r="W83" s="24">
        <v>1.4178939187603801</v>
      </c>
      <c r="X83" s="24">
        <v>1.4231126388941659</v>
      </c>
      <c r="Y83" s="24">
        <v>1.4276561892523689</v>
      </c>
      <c r="Z83" s="24">
        <v>1.4322658838021229</v>
      </c>
      <c r="AA83" s="24">
        <v>1.4369428546067851</v>
      </c>
      <c r="AB83" s="24">
        <v>1.442485860547936</v>
      </c>
      <c r="AC83" s="24">
        <v>1.4473124801777999</v>
      </c>
      <c r="AD83" s="24">
        <v>1.4522099978090299</v>
      </c>
      <c r="AE83" s="24">
        <v>1.4571798275567991</v>
      </c>
      <c r="AF83" s="24">
        <v>1.463071376774127</v>
      </c>
      <c r="AG83" s="24">
        <v>1.4682030774593731</v>
      </c>
      <c r="AH83" s="25">
        <v>1.473411885650016</v>
      </c>
    </row>
    <row r="84" spans="1:34" x14ac:dyDescent="0.25">
      <c r="A84" s="23">
        <v>13</v>
      </c>
      <c r="B84" s="24">
        <v>1.2711408467649259</v>
      </c>
      <c r="C84" s="24">
        <v>1.2739142604699569</v>
      </c>
      <c r="D84" s="24">
        <v>1.276731431779025</v>
      </c>
      <c r="E84" s="24">
        <v>1.2800734600660411</v>
      </c>
      <c r="F84" s="24">
        <v>1.2829855373279659</v>
      </c>
      <c r="G84" s="24">
        <v>1.285941747741717</v>
      </c>
      <c r="H84" s="24">
        <v>1.2889424916220089</v>
      </c>
      <c r="I84" s="24">
        <v>1.292500179291854</v>
      </c>
      <c r="J84" s="24">
        <v>1.295598786664975</v>
      </c>
      <c r="K84" s="24">
        <v>1.2987431961033959</v>
      </c>
      <c r="L84" s="24">
        <v>1.301933808217252</v>
      </c>
      <c r="M84" s="24">
        <v>1.3057151185208291</v>
      </c>
      <c r="N84" s="24">
        <v>1.3090072476098811</v>
      </c>
      <c r="O84" s="24">
        <v>1.3123471667652</v>
      </c>
      <c r="P84" s="24">
        <v>1.3157356584986131</v>
      </c>
      <c r="Q84" s="24">
        <v>1.3197513335423541</v>
      </c>
      <c r="R84" s="24">
        <v>1.323247751323636</v>
      </c>
      <c r="S84" s="24">
        <v>1.3267952205710101</v>
      </c>
      <c r="T84" s="24">
        <v>1.330394524091207</v>
      </c>
      <c r="U84" s="24">
        <v>1.334660268639255</v>
      </c>
      <c r="V84" s="24">
        <v>1.338374602091728</v>
      </c>
      <c r="W84" s="24">
        <v>1.342143567635999</v>
      </c>
      <c r="X84" s="24">
        <v>1.346611297084104</v>
      </c>
      <c r="Y84" s="24">
        <v>1.350502628701338</v>
      </c>
      <c r="Z84" s="24">
        <v>1.3544522818199249</v>
      </c>
      <c r="AA84" s="24">
        <v>1.358461421609737</v>
      </c>
      <c r="AB84" s="24">
        <v>1.3632154903661919</v>
      </c>
      <c r="AC84" s="24">
        <v>1.367357515123627</v>
      </c>
      <c r="AD84" s="24">
        <v>1.3715627531360359</v>
      </c>
      <c r="AE84" s="24">
        <v>1.3758326516251069</v>
      </c>
      <c r="AF84" s="24">
        <v>1.3808979877188949</v>
      </c>
      <c r="AG84" s="24">
        <v>1.38531329216611</v>
      </c>
      <c r="AH84" s="25">
        <v>1.3897981573161371</v>
      </c>
    </row>
    <row r="85" spans="1:34" x14ac:dyDescent="0.25">
      <c r="A85" s="23">
        <v>13.5</v>
      </c>
      <c r="B85" s="24">
        <v>1.215401014354633</v>
      </c>
      <c r="C85" s="24">
        <v>1.2178244699841001</v>
      </c>
      <c r="D85" s="24">
        <v>1.220283897512096</v>
      </c>
      <c r="E85" s="24">
        <v>1.2231987619554039</v>
      </c>
      <c r="F85" s="24">
        <v>1.2257363399813861</v>
      </c>
      <c r="G85" s="24">
        <v>1.228310370290977</v>
      </c>
      <c r="H85" s="24">
        <v>1.2309212863054051</v>
      </c>
      <c r="I85" s="24">
        <v>1.23401455304493</v>
      </c>
      <c r="J85" s="24">
        <v>1.2367068759755619</v>
      </c>
      <c r="K85" s="24">
        <v>1.239437458047085</v>
      </c>
      <c r="L85" s="24">
        <v>1.242206732976145</v>
      </c>
      <c r="M85" s="24">
        <v>1.2454870358229571</v>
      </c>
      <c r="N85" s="24">
        <v>1.248341670028835</v>
      </c>
      <c r="O85" s="24">
        <v>1.2512366893203739</v>
      </c>
      <c r="P85" s="24">
        <v>1.2541729093159171</v>
      </c>
      <c r="Q85" s="24">
        <v>1.257651660936618</v>
      </c>
      <c r="R85" s="24">
        <v>1.2606799481598969</v>
      </c>
      <c r="S85" s="24">
        <v>1.2637520198124681</v>
      </c>
      <c r="T85" s="24">
        <v>1.2668686918075791</v>
      </c>
      <c r="U85" s="24">
        <v>1.2705622675264781</v>
      </c>
      <c r="V85" s="24">
        <v>1.2737784095119791</v>
      </c>
      <c r="W85" s="24">
        <v>1.2770420544962851</v>
      </c>
      <c r="X85" s="24">
        <v>1.280911277077238</v>
      </c>
      <c r="Y85" s="24">
        <v>1.284281955340087</v>
      </c>
      <c r="Z85" s="24">
        <v>1.28770393084859</v>
      </c>
      <c r="AA85" s="24">
        <v>1.2911784018791299</v>
      </c>
      <c r="AB85" s="24">
        <v>1.295299898548218</v>
      </c>
      <c r="AC85" s="24">
        <v>1.298892220630208</v>
      </c>
      <c r="AD85" s="24">
        <v>1.3025408696552769</v>
      </c>
      <c r="AE85" s="24">
        <v>1.3062473259516261</v>
      </c>
      <c r="AF85" s="24">
        <v>1.310646695298</v>
      </c>
      <c r="AG85" s="24">
        <v>1.314483822514567</v>
      </c>
      <c r="AH85" s="25">
        <v>1.3183837620658561</v>
      </c>
    </row>
    <row r="86" spans="1:34" x14ac:dyDescent="0.25">
      <c r="A86" s="23">
        <v>14</v>
      </c>
      <c r="B86" s="24">
        <v>1.165984681035102</v>
      </c>
      <c r="C86" s="24">
        <v>1.1681588682490791</v>
      </c>
      <c r="D86" s="24">
        <v>1.170362040090571</v>
      </c>
      <c r="E86" s="24">
        <v>1.1729691525996579</v>
      </c>
      <c r="F86" s="24">
        <v>1.175235449425676</v>
      </c>
      <c r="G86" s="24">
        <v>1.177531316101583</v>
      </c>
      <c r="H86" s="24">
        <v>1.1798572191551191</v>
      </c>
      <c r="I86" s="24">
        <v>1.182609358152614</v>
      </c>
      <c r="J86" s="24">
        <v>1.18500194148714</v>
      </c>
      <c r="K86" s="24">
        <v>1.1874260394726399</v>
      </c>
      <c r="L86" s="24">
        <v>1.189882118932275</v>
      </c>
      <c r="M86" s="24">
        <v>1.1927885887894121</v>
      </c>
      <c r="N86" s="24">
        <v>1.1953155997688949</v>
      </c>
      <c r="O86" s="24">
        <v>1.1978763892879289</v>
      </c>
      <c r="P86" s="24">
        <v>1.2004718060713719</v>
      </c>
      <c r="Q86" s="24">
        <v>1.2035446900149169</v>
      </c>
      <c r="R86" s="24">
        <v>1.2062180451473721</v>
      </c>
      <c r="S86" s="24">
        <v>1.2089287161068161</v>
      </c>
      <c r="T86" s="24">
        <v>1.211677551913009</v>
      </c>
      <c r="U86" s="24">
        <v>1.2149338958274449</v>
      </c>
      <c r="V86" s="24">
        <v>1.2177683716235519</v>
      </c>
      <c r="W86" s="24">
        <v>1.2206440197599671</v>
      </c>
      <c r="X86" s="24">
        <v>1.2240526222703449</v>
      </c>
      <c r="Y86" s="24">
        <v>1.2270217008322939</v>
      </c>
      <c r="Z86" s="24">
        <v>1.2300358508186919</v>
      </c>
      <c r="AA86" s="24">
        <v>1.2330963036124361</v>
      </c>
      <c r="AB86" s="24">
        <v>1.2367269962695371</v>
      </c>
      <c r="AC86" s="24">
        <v>1.2398919961399679</v>
      </c>
      <c r="AD86" s="24">
        <v>1.243107235076079</v>
      </c>
      <c r="AE86" s="24">
        <v>1.2463742265125839</v>
      </c>
      <c r="AF86" s="24">
        <v>1.250253278465725</v>
      </c>
      <c r="AG86" s="24">
        <v>1.25363793572593</v>
      </c>
      <c r="AH86" s="25">
        <v>1.257079455387266</v>
      </c>
    </row>
    <row r="87" spans="1:34" x14ac:dyDescent="0.25">
      <c r="A87" s="23">
        <v>14.5</v>
      </c>
      <c r="B87" s="24">
        <v>1.121416007179451</v>
      </c>
      <c r="C87" s="24">
        <v>1.1234291039049129</v>
      </c>
      <c r="D87" s="24">
        <v>1.1254649964213741</v>
      </c>
      <c r="E87" s="24">
        <v>1.127869171883779</v>
      </c>
      <c r="F87" s="24">
        <v>1.1299548938127111</v>
      </c>
      <c r="G87" s="24">
        <v>1.132064101592307</v>
      </c>
      <c r="H87" s="24">
        <v>1.134197294856822</v>
      </c>
      <c r="I87" s="24">
        <v>1.136717002278621</v>
      </c>
      <c r="J87" s="24">
        <v>1.1389038791303181</v>
      </c>
      <c r="K87" s="24">
        <v>1.14111632457757</v>
      </c>
      <c r="L87" s="24">
        <v>1.143354838550052</v>
      </c>
      <c r="M87" s="24">
        <v>1.1460000528626491</v>
      </c>
      <c r="N87" s="24">
        <v>1.1482968005394181</v>
      </c>
      <c r="O87" s="24">
        <v>1.150621518644124</v>
      </c>
      <c r="P87" s="24">
        <v>1.1529750890081389</v>
      </c>
      <c r="Q87" s="24">
        <v>1.1557585639984711</v>
      </c>
      <c r="R87" s="24">
        <v>1.158177673774184</v>
      </c>
      <c r="S87" s="24">
        <v>1.160628429209078</v>
      </c>
      <c r="T87" s="24">
        <v>1.163111712429429</v>
      </c>
      <c r="U87" s="24">
        <v>1.166051164542143</v>
      </c>
      <c r="V87" s="24">
        <v>1.1686079876933371</v>
      </c>
      <c r="W87" s="24">
        <v>1.1712004509608389</v>
      </c>
      <c r="X87" s="24">
        <v>1.174271723175268</v>
      </c>
      <c r="Y87" s="24">
        <v>1.176945743956703</v>
      </c>
      <c r="Z87" s="24">
        <v>1.1796594087758769</v>
      </c>
      <c r="AA87" s="24">
        <v>1.1824139821222019</v>
      </c>
      <c r="AB87" s="24">
        <v>1.185681041820742</v>
      </c>
      <c r="AC87" s="24">
        <v>1.188528588210398</v>
      </c>
      <c r="AD87" s="24">
        <v>1.191421084222833</v>
      </c>
      <c r="AE87" s="24">
        <v>1.194360076399273</v>
      </c>
      <c r="AF87" s="24">
        <v>1.197849863291407</v>
      </c>
      <c r="AG87" s="24">
        <v>1.2008952461364371</v>
      </c>
      <c r="AH87" s="25">
        <v>1.203992339883502</v>
      </c>
    </row>
    <row r="88" spans="1:34" x14ac:dyDescent="0.25">
      <c r="A88" s="23">
        <v>15</v>
      </c>
      <c r="B88" s="24">
        <v>1.0804155002758</v>
      </c>
      <c r="C88" s="24">
        <v>1.0823431727066231</v>
      </c>
      <c r="D88" s="24">
        <v>1.0842882505264231</v>
      </c>
      <c r="E88" s="24">
        <v>1.086579706807731</v>
      </c>
      <c r="F88" s="24">
        <v>1.088563048409356</v>
      </c>
      <c r="G88" s="24">
        <v>1.0905645902969161</v>
      </c>
      <c r="H88" s="24">
        <v>1.0925848652111789</v>
      </c>
      <c r="I88" s="24">
        <v>1.09496624020167</v>
      </c>
      <c r="J88" s="24">
        <v>1.0970289319507149</v>
      </c>
      <c r="K88" s="24">
        <v>1.0991120446743941</v>
      </c>
      <c r="L88" s="24">
        <v>1.101216111408893</v>
      </c>
      <c r="M88" s="24">
        <v>1.1036980506001399</v>
      </c>
      <c r="N88" s="24">
        <v>1.1058493831647731</v>
      </c>
      <c r="O88" s="24">
        <v>1.1080236764802269</v>
      </c>
      <c r="P88" s="24">
        <v>1.1102218454843871</v>
      </c>
      <c r="Q88" s="24">
        <v>1.112817773223495</v>
      </c>
      <c r="R88" s="24">
        <v>1.1150708126434461</v>
      </c>
      <c r="S88" s="24">
        <v>1.117350625989268</v>
      </c>
      <c r="T88" s="24">
        <v>1.1196581284937499</v>
      </c>
      <c r="U88" s="24">
        <v>1.122386431785533</v>
      </c>
      <c r="V88" s="24">
        <v>1.1247571041031981</v>
      </c>
      <c r="W88" s="24">
        <v>1.1271586827476661</v>
      </c>
      <c r="X88" s="24">
        <v>1.130001317418827</v>
      </c>
      <c r="Y88" s="24">
        <v>1.132474310607033</v>
      </c>
      <c r="Z88" s="24">
        <v>1.1349823188807679</v>
      </c>
      <c r="AA88" s="24">
        <v>1.137526639835954</v>
      </c>
      <c r="AB88" s="24">
        <v>1.1405426406074131</v>
      </c>
      <c r="AC88" s="24">
        <v>1.143170090513981</v>
      </c>
      <c r="AD88" s="24">
        <v>1.145837999034921</v>
      </c>
      <c r="AE88" s="24">
        <v>1.148547945817973</v>
      </c>
      <c r="AF88" s="24">
        <v>1.1517649229593809</v>
      </c>
      <c r="AG88" s="24">
        <v>1.154571715197322</v>
      </c>
      <c r="AH88" s="25">
        <v>1.1574258652726961</v>
      </c>
    </row>
    <row r="89" spans="1:34" x14ac:dyDescent="0.25">
      <c r="A89" s="23">
        <v>15.5</v>
      </c>
      <c r="B89" s="24">
        <v>1.041900014927253</v>
      </c>
      <c r="C89" s="24">
        <v>1.043805417524212</v>
      </c>
      <c r="D89" s="24">
        <v>1.0457236335426221</v>
      </c>
      <c r="E89" s="24">
        <v>1.047977991486472</v>
      </c>
      <c r="F89" s="24">
        <v>1.0499246355974701</v>
      </c>
      <c r="G89" s="24">
        <v>1.05188499286417</v>
      </c>
      <c r="H89" s="24">
        <v>1.0538596291338529</v>
      </c>
      <c r="I89" s="24">
        <v>1.056182173815476</v>
      </c>
      <c r="J89" s="24">
        <v>1.05818969010895</v>
      </c>
      <c r="K89" s="24">
        <v>1.060213278190631</v>
      </c>
      <c r="L89" s="24">
        <v>1.06225350420322</v>
      </c>
      <c r="M89" s="24">
        <v>1.064655551674357</v>
      </c>
      <c r="N89" s="24">
        <v>1.0667338055843361</v>
      </c>
      <c r="O89" s="24">
        <v>1.068830809002516</v>
      </c>
      <c r="P89" s="24">
        <v>1.070947509973295</v>
      </c>
      <c r="Q89" s="24">
        <v>1.0734431551412189</v>
      </c>
      <c r="R89" s="24">
        <v>1.0756057874732909</v>
      </c>
      <c r="S89" s="24">
        <v>1.0777911204324191</v>
      </c>
      <c r="T89" s="24">
        <v>1.080000102357904</v>
      </c>
      <c r="U89" s="24">
        <v>1.0826084027875971</v>
      </c>
      <c r="V89" s="24">
        <v>1.084871914350013</v>
      </c>
      <c r="W89" s="24">
        <v>1.087162396884223</v>
      </c>
      <c r="X89" s="24">
        <v>1.089870489742844</v>
      </c>
      <c r="Y89" s="24">
        <v>1.0922239737920061</v>
      </c>
      <c r="Z89" s="24">
        <v>1.0946086424089809</v>
      </c>
      <c r="AA89" s="24">
        <v>1.097025826296204</v>
      </c>
      <c r="AB89" s="24">
        <v>1.09988874515011</v>
      </c>
      <c r="AC89" s="24">
        <v>1.1023809438381771</v>
      </c>
      <c r="AD89" s="24">
        <v>1.1049099085667049</v>
      </c>
      <c r="AE89" s="24">
        <v>1.107477252089949</v>
      </c>
      <c r="AF89" s="24">
        <v>1.110523277768962</v>
      </c>
      <c r="AG89" s="24">
        <v>1.113179651474802</v>
      </c>
      <c r="AH89" s="25">
        <v>1.1158798283879701</v>
      </c>
    </row>
    <row r="90" spans="1:34" x14ac:dyDescent="0.25">
      <c r="A90" s="23">
        <v>16</v>
      </c>
      <c r="B90" s="24">
        <v>1.0049827528519371</v>
      </c>
      <c r="C90" s="24">
        <v>1.006916528342706</v>
      </c>
      <c r="D90" s="24">
        <v>1.008859323721897</v>
      </c>
      <c r="E90" s="24">
        <v>1.0111376071499769</v>
      </c>
      <c r="F90" s="24">
        <v>1.0131007248739281</v>
      </c>
      <c r="G90" s="24">
        <v>1.015073867057845</v>
      </c>
      <c r="H90" s="24">
        <v>1.017057632655523</v>
      </c>
      <c r="I90" s="24">
        <v>1.0193862521287671</v>
      </c>
      <c r="J90" s="24">
        <v>1.0213950908806531</v>
      </c>
      <c r="K90" s="24">
        <v>1.023416450668815</v>
      </c>
      <c r="L90" s="24">
        <v>1.025450930742468</v>
      </c>
      <c r="M90" s="24">
        <v>1.0278418728727841</v>
      </c>
      <c r="N90" s="24">
        <v>1.0299068728524901</v>
      </c>
      <c r="O90" s="24">
        <v>1.031987209532272</v>
      </c>
      <c r="P90" s="24">
        <v>1.0340838640630421</v>
      </c>
      <c r="Q90" s="24">
        <v>1.03655189431787</v>
      </c>
      <c r="R90" s="24">
        <v>1.038687271096842</v>
      </c>
      <c r="S90" s="24">
        <v>1.040842073638552</v>
      </c>
      <c r="T90" s="24">
        <v>1.0430172833888141</v>
      </c>
      <c r="U90" s="24">
        <v>1.0455821298933059</v>
      </c>
      <c r="V90" s="24">
        <v>1.047804959045656</v>
      </c>
      <c r="W90" s="24">
        <v>1.0500516222492859</v>
      </c>
      <c r="X90" s="24">
        <v>1.0527046720041471</v>
      </c>
      <c r="Y90" s="24">
        <v>1.0550076536353541</v>
      </c>
      <c r="Z90" s="24">
        <v>1.057338787751152</v>
      </c>
      <c r="AA90" s="24">
        <v>1.0596994381604929</v>
      </c>
      <c r="AB90" s="24">
        <v>1.0624926550844289</v>
      </c>
      <c r="AC90" s="24">
        <v>1.064921936085482</v>
      </c>
      <c r="AD90" s="24">
        <v>1.067385088987582</v>
      </c>
      <c r="AE90" s="24">
        <v>1.0698837596514981</v>
      </c>
      <c r="AF90" s="24">
        <v>1.072846095134496</v>
      </c>
      <c r="AG90" s="24">
        <v>1.075427710650122</v>
      </c>
      <c r="AH90" s="25">
        <v>1.078050373177468</v>
      </c>
    </row>
    <row r="91" spans="1:34" x14ac:dyDescent="0.25">
      <c r="A91" s="23">
        <v>16.5</v>
      </c>
      <c r="B91" s="24">
        <v>0.96897326288296448</v>
      </c>
      <c r="C91" s="24">
        <v>0.97097354226212018</v>
      </c>
      <c r="D91" s="24">
        <v>0.97297984643116586</v>
      </c>
      <c r="E91" s="24">
        <v>0.97532848214321566</v>
      </c>
      <c r="F91" s="24">
        <v>0.97734873285060042</v>
      </c>
      <c r="G91" s="24">
        <v>0.97937611775671041</v>
      </c>
      <c r="H91" s="24">
        <v>0.98141126892185571</v>
      </c>
      <c r="I91" s="24">
        <v>0.98379627126526192</v>
      </c>
      <c r="J91" s="24">
        <v>0.98585041865644096</v>
      </c>
      <c r="K91" s="24">
        <v>0.98791433476646195</v>
      </c>
      <c r="L91" s="24">
        <v>0.98998865195105323</v>
      </c>
      <c r="M91" s="24">
        <v>0.99242267809789109</v>
      </c>
      <c r="N91" s="24">
        <v>0.99452173713860625</v>
      </c>
      <c r="O91" s="24">
        <v>0.99663351850577009</v>
      </c>
      <c r="P91" s="24">
        <v>0.9987590364568063</v>
      </c>
      <c r="Q91" s="24">
        <v>1.0012575224346829</v>
      </c>
      <c r="R91" s="24">
        <v>1.0034162834622391</v>
      </c>
      <c r="S91" s="24">
        <v>1.00559199382271</v>
      </c>
      <c r="T91" s="24">
        <v>1.007785668068425</v>
      </c>
      <c r="U91" s="24">
        <v>1.010369012562657</v>
      </c>
      <c r="V91" s="24">
        <v>1.012605125917021</v>
      </c>
      <c r="W91" s="24">
        <v>1.0148627348366499</v>
      </c>
      <c r="X91" s="24">
        <v>1.0175256431745781</v>
      </c>
      <c r="Y91" s="24">
        <v>1.019834617375813</v>
      </c>
      <c r="Z91" s="24">
        <v>1.022169510412916</v>
      </c>
      <c r="AA91" s="24">
        <v>1.024531719201351</v>
      </c>
      <c r="AB91" s="24">
        <v>1.0273240171609439</v>
      </c>
      <c r="AC91" s="24">
        <v>1.0297502022733691</v>
      </c>
      <c r="AD91" s="24">
        <v>1.032208163581924</v>
      </c>
      <c r="AE91" s="24">
        <v>1.0346995800538901</v>
      </c>
      <c r="AF91" s="24">
        <v>1.037650889585304</v>
      </c>
      <c r="AG91" s="24">
        <v>1.0402208955195049</v>
      </c>
      <c r="AH91" s="25">
        <v>1.042829990704315</v>
      </c>
    </row>
    <row r="92" spans="1:34" x14ac:dyDescent="0.25">
      <c r="A92" s="23">
        <v>17</v>
      </c>
      <c r="B92" s="24">
        <v>0.93337744096848185</v>
      </c>
      <c r="C92" s="24">
        <v>0.93546984349750217</v>
      </c>
      <c r="D92" s="24">
        <v>0.93756607415237547</v>
      </c>
      <c r="E92" s="24">
        <v>0.94001689192618476</v>
      </c>
      <c r="F92" s="24">
        <v>0.94212242325438333</v>
      </c>
      <c r="G92" s="24">
        <v>0.9442329969545632</v>
      </c>
      <c r="H92" s="24">
        <v>0.94634927819354686</v>
      </c>
      <c r="I92" s="24">
        <v>0.94882637446370222</v>
      </c>
      <c r="J92" s="24">
        <v>0.95095730494195307</v>
      </c>
      <c r="K92" s="24">
        <v>0.953096050256108</v>
      </c>
      <c r="L92" s="24">
        <v>0.95524327586840829</v>
      </c>
      <c r="M92" s="24">
        <v>0.95775997836715598</v>
      </c>
      <c r="N92" s="24">
        <v>0.95992789772706144</v>
      </c>
      <c r="O92" s="24">
        <v>0.96210672347428361</v>
      </c>
      <c r="P92" s="24">
        <v>0.96429750297276007</v>
      </c>
      <c r="Q92" s="24">
        <v>0.96686991828787561</v>
      </c>
      <c r="R92" s="24">
        <v>0.96909019163259846</v>
      </c>
      <c r="S92" s="24">
        <v>0.97132573631490982</v>
      </c>
      <c r="T92" s="24">
        <v>0.97357759999365179</v>
      </c>
      <c r="U92" s="24">
        <v>0.97622679737061857</v>
      </c>
      <c r="V92" s="24">
        <v>0.97851764980598288</v>
      </c>
      <c r="W92" s="24">
        <v>0.98082845775509053</v>
      </c>
      <c r="X92" s="24">
        <v>0.98355152934096879</v>
      </c>
      <c r="Y92" s="24">
        <v>0.98591047936712228</v>
      </c>
      <c r="Z92" s="24">
        <v>0.98829391301491598</v>
      </c>
      <c r="AA92" s="24">
        <v>0.99070326030632672</v>
      </c>
      <c r="AB92" s="24">
        <v>0.99354882524525989</v>
      </c>
      <c r="AC92" s="24">
        <v>0.99601922453434732</v>
      </c>
      <c r="AD92" s="24">
        <v>0.99852010274914205</v>
      </c>
      <c r="AE92" s="24">
        <v>1.001053171963439</v>
      </c>
      <c r="AF92" s="24">
        <v>1.0040515227657529</v>
      </c>
      <c r="AG92" s="24">
        <v>1.006660555994217</v>
      </c>
      <c r="AH92" s="25">
        <v>1.009307519146674</v>
      </c>
    </row>
    <row r="93" spans="1:34" x14ac:dyDescent="0.25">
      <c r="A93" s="23">
        <v>17.5</v>
      </c>
      <c r="B93" s="24">
        <v>0.89789753017161278</v>
      </c>
      <c r="C93" s="24">
        <v>0.90009516337887141</v>
      </c>
      <c r="D93" s="24">
        <v>0.90229522648244309</v>
      </c>
      <c r="E93" s="24">
        <v>0.90486545907385063</v>
      </c>
      <c r="F93" s="24">
        <v>0.90707190692714512</v>
      </c>
      <c r="G93" s="24">
        <v>0.90928210376017382</v>
      </c>
      <c r="H93" s="24">
        <v>0.91149674784627222</v>
      </c>
      <c r="I93" s="24">
        <v>0.91408705207782193</v>
      </c>
      <c r="J93" s="24">
        <v>0.91631372835783031</v>
      </c>
      <c r="K93" s="24">
        <v>0.91854706402530062</v>
      </c>
      <c r="L93" s="24">
        <v>0.92078775764898768</v>
      </c>
      <c r="M93" s="24">
        <v>0.92341213181308934</v>
      </c>
      <c r="N93" s="24">
        <v>0.92567120101726852</v>
      </c>
      <c r="O93" s="24">
        <v>0.92794015910412764</v>
      </c>
      <c r="P93" s="24">
        <v>0.93022008654411803</v>
      </c>
      <c r="Q93" s="24">
        <v>0.9328953077887131</v>
      </c>
      <c r="R93" s="24">
        <v>0.935202709786084</v>
      </c>
      <c r="S93" s="24">
        <v>0.93752450356021322</v>
      </c>
      <c r="T93" s="24">
        <v>0.9398617698764562</v>
      </c>
      <c r="U93" s="24">
        <v>0.94260957800719947</v>
      </c>
      <c r="V93" s="24">
        <v>0.94498411266944637</v>
      </c>
      <c r="W93" s="24">
        <v>0.94737786122841328</v>
      </c>
      <c r="X93" s="24">
        <v>0.9501968037051739</v>
      </c>
      <c r="Y93" s="24">
        <v>0.95263720107803496</v>
      </c>
      <c r="Z93" s="24">
        <v>0.95510144529280416</v>
      </c>
      <c r="AA93" s="24">
        <v>0.9575909994779721</v>
      </c>
      <c r="AB93" s="24">
        <v>0.96052942031797828</v>
      </c>
      <c r="AC93" s="24">
        <v>0.96307883211591616</v>
      </c>
      <c r="AD93" s="24">
        <v>0.96565822400363477</v>
      </c>
      <c r="AE93" s="24">
        <v>0.96826934116144336</v>
      </c>
      <c r="AF93" s="24">
        <v>0.97135820343518597</v>
      </c>
      <c r="AG93" s="24">
        <v>0.97404438910050051</v>
      </c>
      <c r="AH93" s="25">
        <v>0.9767681437976875</v>
      </c>
    </row>
    <row r="94" spans="1:34" x14ac:dyDescent="0.25">
      <c r="A94" s="23">
        <v>18</v>
      </c>
      <c r="B94" s="24">
        <v>0.86243212067051955</v>
      </c>
      <c r="C94" s="24">
        <v>0.86473558035129816</v>
      </c>
      <c r="D94" s="24">
        <v>0.86704087013334508</v>
      </c>
      <c r="E94" s="24">
        <v>0.86973315327624423</v>
      </c>
      <c r="F94" s="24">
        <v>0.87204364182581706</v>
      </c>
      <c r="G94" s="24">
        <v>0.87435738439737121</v>
      </c>
      <c r="H94" s="24">
        <v>0.87667511237075668</v>
      </c>
      <c r="I94" s="24">
        <v>0.87938514157638858</v>
      </c>
      <c r="J94" s="24">
        <v>0.88171401463973398</v>
      </c>
      <c r="K94" s="24">
        <v>0.88404919007659499</v>
      </c>
      <c r="L94" s="24">
        <v>0.88639139956224045</v>
      </c>
      <c r="M94" s="24">
        <v>0.88913384368318504</v>
      </c>
      <c r="N94" s="24">
        <v>0.8914938405236198</v>
      </c>
      <c r="O94" s="24">
        <v>0.89386350717659491</v>
      </c>
      <c r="P94" s="24">
        <v>0.89624395721907468</v>
      </c>
      <c r="Q94" s="24">
        <v>0.89903626396344261</v>
      </c>
      <c r="R94" s="24">
        <v>0.90144389921584589</v>
      </c>
      <c r="S94" s="24">
        <v>0.90386584511867341</v>
      </c>
      <c r="T94" s="24">
        <v>0.90630321554379423</v>
      </c>
      <c r="U94" s="24">
        <v>0.90916779527740621</v>
      </c>
      <c r="V94" s="24">
        <v>0.91164244357931867</v>
      </c>
      <c r="W94" s="24">
        <v>0.91413636259542352</v>
      </c>
      <c r="X94" s="24">
        <v>0.91707228658404549</v>
      </c>
      <c r="Y94" s="24">
        <v>0.91961309109229949</v>
      </c>
      <c r="Z94" s="24">
        <v>0.92217790409722655</v>
      </c>
      <c r="AA94" s="24">
        <v>0.92476822183383001</v>
      </c>
      <c r="AB94" s="24">
        <v>0.92782449047468929</v>
      </c>
      <c r="AC94" s="24">
        <v>0.93047520138056528</v>
      </c>
      <c r="AD94" s="24">
        <v>0.9331561919747926</v>
      </c>
      <c r="AE94" s="24">
        <v>0.93586924054419374</v>
      </c>
      <c r="AF94" s="24">
        <v>0.93907748746794983</v>
      </c>
      <c r="AG94" s="24">
        <v>0.9418664389796062</v>
      </c>
      <c r="AH94" s="25">
        <v>0.94469339706551125</v>
      </c>
    </row>
    <row r="95" spans="1:34" x14ac:dyDescent="0.25">
      <c r="A95" s="23">
        <v>18.5</v>
      </c>
      <c r="B95" s="24">
        <v>0.82707614975829724</v>
      </c>
      <c r="C95" s="24">
        <v>0.82947351997477159</v>
      </c>
      <c r="D95" s="24">
        <v>0.83187291893196658</v>
      </c>
      <c r="E95" s="24">
        <v>0.83467529133829743</v>
      </c>
      <c r="F95" s="24">
        <v>0.83708043302223134</v>
      </c>
      <c r="G95" s="24">
        <v>0.83948913220489163</v>
      </c>
      <c r="H95" s="24">
        <v>0.84190215337264096</v>
      </c>
      <c r="I95" s="24">
        <v>0.84472382754310016</v>
      </c>
      <c r="J95" s="24">
        <v>0.8471488366382679</v>
      </c>
      <c r="K95" s="24">
        <v>0.84958058952750171</v>
      </c>
      <c r="L95" s="24">
        <v>0.85201985099258304</v>
      </c>
      <c r="M95" s="24">
        <v>0.85487616633991514</v>
      </c>
      <c r="N95" s="24">
        <v>0.85733435687548953</v>
      </c>
      <c r="O95" s="24">
        <v>0.85980279658795966</v>
      </c>
      <c r="P95" s="24">
        <v>0.86228263216080392</v>
      </c>
      <c r="Q95" s="24">
        <v>0.86519170695328684</v>
      </c>
      <c r="R95" s="24">
        <v>0.86770016833000541</v>
      </c>
      <c r="S95" s="24">
        <v>0.87022365766531029</v>
      </c>
      <c r="T95" s="24">
        <v>0.87276332193758444</v>
      </c>
      <c r="U95" s="24">
        <v>0.87574823710120919</v>
      </c>
      <c r="V95" s="24">
        <v>0.87832691872247326</v>
      </c>
      <c r="W95" s="24">
        <v>0.88092572630989785</v>
      </c>
      <c r="X95" s="24">
        <v>0.88398514540941664</v>
      </c>
      <c r="Y95" s="24">
        <v>0.88663280510865583</v>
      </c>
      <c r="Z95" s="24">
        <v>0.88930543339382817</v>
      </c>
      <c r="AA95" s="24">
        <v>0.8920045596064512</v>
      </c>
      <c r="AB95" s="24">
        <v>0.89518907092599909</v>
      </c>
      <c r="AC95" s="24">
        <v>0.89795085580580425</v>
      </c>
      <c r="AD95" s="24">
        <v>0.90074401840702656</v>
      </c>
      <c r="AE95" s="24">
        <v>0.90357037012300212</v>
      </c>
      <c r="AF95" s="24">
        <v>0.90691227785340445</v>
      </c>
      <c r="AG95" s="24">
        <v>0.90981709688779122</v>
      </c>
      <c r="AH95" s="25">
        <v>0.91276115847329886</v>
      </c>
    </row>
    <row r="96" spans="1:34" x14ac:dyDescent="0.25">
      <c r="A96" s="23">
        <v>19</v>
      </c>
      <c r="B96" s="24">
        <v>0.79212090184314476</v>
      </c>
      <c r="C96" s="24">
        <v>0.79458775492439304</v>
      </c>
      <c r="D96" s="24">
        <v>0.79705763382031003</v>
      </c>
      <c r="E96" s="24">
        <v>0.79994353718006428</v>
      </c>
      <c r="F96" s="24">
        <v>0.80242143270334187</v>
      </c>
      <c r="G96" s="24">
        <v>0.80490398763658644</v>
      </c>
      <c r="H96" s="24">
        <v>0.80739199957267449</v>
      </c>
      <c r="I96" s="24">
        <v>0.81030264167675314</v>
      </c>
      <c r="J96" s="24">
        <v>0.81280521431912667</v>
      </c>
      <c r="K96" s="24">
        <v>0.81531577061061244</v>
      </c>
      <c r="L96" s="24">
        <v>0.81783510843950558</v>
      </c>
      <c r="M96" s="24">
        <v>0.82078649926081915</v>
      </c>
      <c r="N96" s="24">
        <v>0.82332763781731788</v>
      </c>
      <c r="O96" s="24">
        <v>0.82588040334956447</v>
      </c>
      <c r="P96" s="24">
        <v>0.82844597564755051</v>
      </c>
      <c r="Q96" s="24">
        <v>0.83145690401454275</v>
      </c>
      <c r="R96" s="24">
        <v>0.83405427265176169</v>
      </c>
      <c r="S96" s="24">
        <v>0.83666818499022477</v>
      </c>
      <c r="T96" s="24">
        <v>0.83929982111482837</v>
      </c>
      <c r="U96" s="24">
        <v>0.84239403851365846</v>
      </c>
      <c r="V96" s="24">
        <v>0.84506816140085705</v>
      </c>
      <c r="W96" s="24">
        <v>0.84776406394067993</v>
      </c>
      <c r="X96" s="24">
        <v>0.85093889472817341</v>
      </c>
      <c r="Y96" s="24">
        <v>0.85368734594088347</v>
      </c>
      <c r="Z96" s="24">
        <v>0.8564625242632834</v>
      </c>
      <c r="AA96" s="24">
        <v>0.85926599214340393</v>
      </c>
      <c r="AB96" s="24">
        <v>0.86257454399752054</v>
      </c>
      <c r="AC96" s="24">
        <v>0.86544466598414294</v>
      </c>
      <c r="AD96" s="24">
        <v>0.86834806215974591</v>
      </c>
      <c r="AE96" s="24">
        <v>0.87128657702417844</v>
      </c>
      <c r="AF96" s="24">
        <v>0.87476182469591257</v>
      </c>
      <c r="AG96" s="24">
        <v>0.87778310119632208</v>
      </c>
      <c r="AH96" s="25">
        <v>0.88084565465922116</v>
      </c>
    </row>
    <row r="97" spans="1:34" x14ac:dyDescent="0.25">
      <c r="A97" s="23">
        <v>19.5</v>
      </c>
      <c r="B97" s="24">
        <v>0.75805400844820514</v>
      </c>
      <c r="C97" s="24">
        <v>0.76055340499020851</v>
      </c>
      <c r="D97" s="24">
        <v>0.7630576228553243</v>
      </c>
      <c r="E97" s="24">
        <v>0.76598590183654502</v>
      </c>
      <c r="F97" s="24">
        <v>0.76850214017104879</v>
      </c>
      <c r="G97" s="24">
        <v>0.77102493826125507</v>
      </c>
      <c r="H97" s="24">
        <v>0.77355512680655436</v>
      </c>
      <c r="I97" s="24">
        <v>0.77651746279109124</v>
      </c>
      <c r="J97" s="24">
        <v>0.77906651476295041</v>
      </c>
      <c r="K97" s="24">
        <v>0.78162558867346421</v>
      </c>
      <c r="L97" s="24">
        <v>0.78419551551744171</v>
      </c>
      <c r="M97" s="24">
        <v>0.78720858903837676</v>
      </c>
      <c r="N97" s="24">
        <v>0.78980491820848164</v>
      </c>
      <c r="O97" s="24">
        <v>0.7924150505876838</v>
      </c>
      <c r="P97" s="24">
        <v>0.79504019907248757</v>
      </c>
      <c r="Q97" s="24">
        <v>0.79812346951843383</v>
      </c>
      <c r="R97" s="24">
        <v>0.80078531481923854</v>
      </c>
      <c r="S97" s="24">
        <v>0.80346601799844186</v>
      </c>
      <c r="T97" s="24">
        <v>0.80616679224745347</v>
      </c>
      <c r="U97" s="24">
        <v>0.80934468166473639</v>
      </c>
      <c r="V97" s="24">
        <v>0.81209314203135641</v>
      </c>
      <c r="W97" s="24">
        <v>0.81486583417156111</v>
      </c>
      <c r="X97" s="24">
        <v>0.81813339620216552</v>
      </c>
      <c r="Y97" s="24">
        <v>0.82096406351773787</v>
      </c>
      <c r="Z97" s="24">
        <v>0.82382401490125279</v>
      </c>
      <c r="AA97" s="24">
        <v>0.82671484590725475</v>
      </c>
      <c r="AB97" s="24">
        <v>0.83012863912987589</v>
      </c>
      <c r="AC97" s="24">
        <v>0.83309184962310701</v>
      </c>
      <c r="AD97" s="24">
        <v>0.83609102920737721</v>
      </c>
      <c r="AE97" s="24">
        <v>0.83912805548904978</v>
      </c>
      <c r="AF97" s="24">
        <v>0.84272172521484989</v>
      </c>
      <c r="AG97" s="24">
        <v>0.84584753739147189</v>
      </c>
      <c r="AH97" s="25">
        <v>0.84901745937644835</v>
      </c>
    </row>
    <row r="98" spans="1:34" x14ac:dyDescent="0.25">
      <c r="A98" s="23">
        <v>20</v>
      </c>
      <c r="B98" s="24">
        <v>0.72555944821161611</v>
      </c>
      <c r="C98" s="24">
        <v>0.72804193707725307</v>
      </c>
      <c r="D98" s="24">
        <v>0.73053184120894255</v>
      </c>
      <c r="E98" s="24">
        <v>0.73344674345772221</v>
      </c>
      <c r="F98" s="24">
        <v>0.73595440184223637</v>
      </c>
      <c r="G98" s="24">
        <v>0.73847131876268546</v>
      </c>
      <c r="H98" s="24">
        <v>0.74099835802497305</v>
      </c>
      <c r="I98" s="24">
        <v>0.74396051681486375</v>
      </c>
      <c r="J98" s="24">
        <v>0.74651245216539519</v>
      </c>
      <c r="K98" s="24">
        <v>0.74907724617861982</v>
      </c>
      <c r="L98" s="24">
        <v>0.75165576295586034</v>
      </c>
      <c r="M98" s="24">
        <v>0.7546825293801136</v>
      </c>
      <c r="N98" s="24">
        <v>0.75729378002341208</v>
      </c>
      <c r="O98" s="24">
        <v>0.75992180854365254</v>
      </c>
      <c r="P98" s="24">
        <v>0.76256786094385287</v>
      </c>
      <c r="Q98" s="24">
        <v>0.76567936495124977</v>
      </c>
      <c r="R98" s="24">
        <v>0.76836874458562687</v>
      </c>
      <c r="S98" s="24">
        <v>0.77108009471005301</v>
      </c>
      <c r="T98" s="24">
        <v>0.77381466162245094</v>
      </c>
      <c r="U98" s="24">
        <v>0.77703599581948157</v>
      </c>
      <c r="V98" s="24">
        <v>0.77982517814590868</v>
      </c>
      <c r="W98" s="24">
        <v>0.78264184280137594</v>
      </c>
      <c r="X98" s="24">
        <v>0.7859648586082737</v>
      </c>
      <c r="Y98" s="24">
        <v>0.78884665488299732</v>
      </c>
      <c r="Z98" s="24">
        <v>0.79176109061841204</v>
      </c>
      <c r="AA98" s="24">
        <v>0.7947097944755761</v>
      </c>
      <c r="AB98" s="24">
        <v>0.79819543287868411</v>
      </c>
      <c r="AC98" s="24">
        <v>0.80122397154521297</v>
      </c>
      <c r="AD98" s="24">
        <v>0.80429197263933649</v>
      </c>
      <c r="AE98" s="24">
        <v>0.80740134687393095</v>
      </c>
      <c r="AF98" s="24">
        <v>0.81108392374458105</v>
      </c>
      <c r="AG98" s="24">
        <v>0.81428983807450728</v>
      </c>
      <c r="AH98" s="25">
        <v>0.81754349349314914</v>
      </c>
    </row>
    <row r="99" spans="1:34" x14ac:dyDescent="0.25">
      <c r="A99" s="26">
        <v>20.5</v>
      </c>
      <c r="B99" s="27">
        <v>0.69551754688655698</v>
      </c>
      <c r="C99" s="27">
        <v>0.69792116520560643</v>
      </c>
      <c r="D99" s="27">
        <v>0.70033559116814459</v>
      </c>
      <c r="E99" s="27">
        <v>0.70316676730862759</v>
      </c>
      <c r="F99" s="27">
        <v>0.7056064112488375</v>
      </c>
      <c r="G99" s="27">
        <v>0.7080588109397119</v>
      </c>
      <c r="H99" s="27">
        <v>0.71052486329366771</v>
      </c>
      <c r="I99" s="27">
        <v>0.71342037679185943</v>
      </c>
      <c r="J99" s="27">
        <v>0.71591908783715041</v>
      </c>
      <c r="K99" s="27">
        <v>0.7184342927036691</v>
      </c>
      <c r="L99" s="27">
        <v>0.72096688859925107</v>
      </c>
      <c r="M99" s="27">
        <v>0.72394476110856643</v>
      </c>
      <c r="N99" s="27">
        <v>0.72651815235154171</v>
      </c>
      <c r="O99" s="27">
        <v>0.72911209457379877</v>
      </c>
      <c r="P99" s="27">
        <v>0.73172786688486902</v>
      </c>
      <c r="Q99" s="27">
        <v>0.73480889891425583</v>
      </c>
      <c r="R99" s="27">
        <v>0.73747635881908602</v>
      </c>
      <c r="S99" s="27">
        <v>0.74016970026011242</v>
      </c>
      <c r="T99" s="27">
        <v>0.74289020264177097</v>
      </c>
      <c r="U99" s="27">
        <v>0.74610015735789337</v>
      </c>
      <c r="V99" s="27">
        <v>0.74888393439141354</v>
      </c>
      <c r="W99" s="27">
        <v>0.75169924274392785</v>
      </c>
      <c r="X99" s="27">
        <v>0.75502583783835686</v>
      </c>
      <c r="Y99" s="27">
        <v>0.75791516419542626</v>
      </c>
      <c r="Z99" s="27">
        <v>0.76084128384043226</v>
      </c>
      <c r="AA99" s="27">
        <v>0.76380585854094663</v>
      </c>
      <c r="AB99" s="27">
        <v>0.76731534891458142</v>
      </c>
      <c r="AC99" s="27">
        <v>0.77036894368800368</v>
      </c>
      <c r="AD99" s="27">
        <v>0.77346629266007072</v>
      </c>
      <c r="AE99" s="27">
        <v>0.77660933965017243</v>
      </c>
      <c r="AF99" s="27">
        <v>0.78033671173450958</v>
      </c>
      <c r="AG99" s="27">
        <v>0.78358578296173198</v>
      </c>
      <c r="AH99" s="28">
        <v>0.78688702499252583</v>
      </c>
    </row>
    <row r="102" spans="1:34" ht="28.9" customHeight="1" x14ac:dyDescent="0.5">
      <c r="A102" s="1" t="s">
        <v>17</v>
      </c>
      <c r="B102" s="1"/>
    </row>
    <row r="103" spans="1:34" x14ac:dyDescent="0.25">
      <c r="A103" s="17" t="s">
        <v>12</v>
      </c>
      <c r="B103" s="18" t="s">
        <v>16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9"/>
    </row>
    <row r="104" spans="1:34" x14ac:dyDescent="0.25">
      <c r="A104" s="20" t="s">
        <v>14</v>
      </c>
      <c r="B104" s="21">
        <v>0</v>
      </c>
      <c r="C104" s="21">
        <v>5</v>
      </c>
      <c r="D104" s="21">
        <v>10</v>
      </c>
      <c r="E104" s="21">
        <v>15</v>
      </c>
      <c r="F104" s="21">
        <v>20</v>
      </c>
      <c r="G104" s="21">
        <v>25</v>
      </c>
      <c r="H104" s="21">
        <v>30</v>
      </c>
      <c r="I104" s="21">
        <v>35</v>
      </c>
      <c r="J104" s="21">
        <v>40</v>
      </c>
      <c r="K104" s="21">
        <v>45</v>
      </c>
      <c r="L104" s="21">
        <v>50</v>
      </c>
      <c r="M104" s="21">
        <v>55</v>
      </c>
      <c r="N104" s="21">
        <v>60</v>
      </c>
      <c r="O104" s="21">
        <v>65</v>
      </c>
      <c r="P104" s="21">
        <v>70</v>
      </c>
      <c r="Q104" s="21">
        <v>75</v>
      </c>
      <c r="R104" s="22">
        <v>80</v>
      </c>
    </row>
    <row r="105" spans="1:34" x14ac:dyDescent="0.25">
      <c r="A105" s="23">
        <v>4.5</v>
      </c>
      <c r="B105" s="24">
        <v>6.3490286704176606</v>
      </c>
      <c r="C105" s="24">
        <v>6.3841625263273034</v>
      </c>
      <c r="D105" s="24">
        <v>6.4195033175533043</v>
      </c>
      <c r="E105" s="24">
        <v>6.4550513926831297</v>
      </c>
      <c r="F105" s="24">
        <v>6.4908071003042469</v>
      </c>
      <c r="G105" s="24">
        <v>6.5267707890041224</v>
      </c>
      <c r="H105" s="24">
        <v>6.5629428073702227</v>
      </c>
      <c r="I105" s="24">
        <v>6.5993235039900151</v>
      </c>
      <c r="J105" s="24">
        <v>6.6359132274509616</v>
      </c>
      <c r="K105" s="24">
        <v>6.6727123263405348</v>
      </c>
      <c r="L105" s="24">
        <v>6.7097211492461959</v>
      </c>
      <c r="M105" s="24">
        <v>6.7469400816345724</v>
      </c>
      <c r="N105" s="24">
        <v>6.7843696564889351</v>
      </c>
      <c r="O105" s="24">
        <v>6.8220104436717142</v>
      </c>
      <c r="P105" s="24">
        <v>6.8598630130453309</v>
      </c>
      <c r="Q105" s="24">
        <v>6.8979279344722224</v>
      </c>
      <c r="R105" s="25">
        <v>6.9362057778148127</v>
      </c>
    </row>
    <row r="106" spans="1:34" x14ac:dyDescent="0.25">
      <c r="A106" s="23">
        <v>5</v>
      </c>
      <c r="B106" s="24">
        <v>5.6861855008449256</v>
      </c>
      <c r="C106" s="24">
        <v>5.7176567373856777</v>
      </c>
      <c r="D106" s="24">
        <v>5.7493205325209633</v>
      </c>
      <c r="E106" s="24">
        <v>5.7811772539971136</v>
      </c>
      <c r="F106" s="24">
        <v>5.8132272695604517</v>
      </c>
      <c r="G106" s="24">
        <v>5.8454709469573114</v>
      </c>
      <c r="H106" s="24">
        <v>5.8779086539340177</v>
      </c>
      <c r="I106" s="24">
        <v>5.9105407582369018</v>
      </c>
      <c r="J106" s="24">
        <v>5.9433676276122869</v>
      </c>
      <c r="K106" s="24">
        <v>5.9763896298065067</v>
      </c>
      <c r="L106" s="24">
        <v>6.009607132565888</v>
      </c>
      <c r="M106" s="24">
        <v>6.0430205405159159</v>
      </c>
      <c r="N106" s="24">
        <v>6.076630405798725</v>
      </c>
      <c r="O106" s="24">
        <v>6.1104373174356077</v>
      </c>
      <c r="P106" s="24">
        <v>6.1444418644478471</v>
      </c>
      <c r="Q106" s="24">
        <v>6.1786446358567417</v>
      </c>
      <c r="R106" s="25">
        <v>6.2130462206835766</v>
      </c>
    </row>
    <row r="107" spans="1:34" x14ac:dyDescent="0.25">
      <c r="A107" s="23">
        <v>5.5</v>
      </c>
      <c r="B107" s="24">
        <v>5.0912156976254659</v>
      </c>
      <c r="C107" s="24">
        <v>5.1192987241943939</v>
      </c>
      <c r="D107" s="24">
        <v>5.1475604871044336</v>
      </c>
      <c r="E107" s="24">
        <v>5.1760013732607719</v>
      </c>
      <c r="F107" s="24">
        <v>5.2046217695686003</v>
      </c>
      <c r="G107" s="24">
        <v>5.2334220629331121</v>
      </c>
      <c r="H107" s="24">
        <v>5.2624026402594923</v>
      </c>
      <c r="I107" s="24">
        <v>5.2915638884529361</v>
      </c>
      <c r="J107" s="24">
        <v>5.3209061944186304</v>
      </c>
      <c r="K107" s="24">
        <v>5.3504299450617641</v>
      </c>
      <c r="L107" s="24">
        <v>5.380135527287532</v>
      </c>
      <c r="M107" s="24">
        <v>5.4100233648802796</v>
      </c>
      <c r="N107" s="24">
        <v>5.4400940291410036</v>
      </c>
      <c r="O107" s="24">
        <v>5.4703481282498574</v>
      </c>
      <c r="P107" s="24">
        <v>5.5007862703869863</v>
      </c>
      <c r="Q107" s="24">
        <v>5.5314090637325508</v>
      </c>
      <c r="R107" s="25">
        <v>5.5622171164666989</v>
      </c>
    </row>
    <row r="108" spans="1:34" x14ac:dyDescent="0.25">
      <c r="A108" s="23">
        <v>6</v>
      </c>
      <c r="B108" s="24">
        <v>4.5590552855153206</v>
      </c>
      <c r="C108" s="24">
        <v>4.5840140850652444</v>
      </c>
      <c r="D108" s="24">
        <v>4.6091383531712511</v>
      </c>
      <c r="E108" s="24">
        <v>4.6344284958973994</v>
      </c>
      <c r="F108" s="24">
        <v>4.659884919307733</v>
      </c>
      <c r="G108" s="24">
        <v>4.6855080294663143</v>
      </c>
      <c r="H108" s="24">
        <v>4.7112982324371853</v>
      </c>
      <c r="I108" s="24">
        <v>4.7372559342844056</v>
      </c>
      <c r="J108" s="24">
        <v>4.7633815410720244</v>
      </c>
      <c r="K108" s="24">
        <v>4.7896754588640924</v>
      </c>
      <c r="L108" s="24">
        <v>4.8161380937246649</v>
      </c>
      <c r="M108" s="24">
        <v>4.8427698885969521</v>
      </c>
      <c r="N108" s="24">
        <v>4.8695714339408092</v>
      </c>
      <c r="O108" s="24">
        <v>4.8965433570952506</v>
      </c>
      <c r="P108" s="24">
        <v>4.92368628539929</v>
      </c>
      <c r="Q108" s="24">
        <v>4.9510008461919464</v>
      </c>
      <c r="R108" s="25">
        <v>4.9784876668122253</v>
      </c>
    </row>
    <row r="109" spans="1:34" x14ac:dyDescent="0.25">
      <c r="A109" s="23">
        <v>6.5</v>
      </c>
      <c r="B109" s="24">
        <v>4.084836636385524</v>
      </c>
      <c r="C109" s="24">
        <v>4.1069247654250089</v>
      </c>
      <c r="D109" s="24">
        <v>4.1291656497039551</v>
      </c>
      <c r="E109" s="24">
        <v>4.1515597144452769</v>
      </c>
      <c r="F109" s="24">
        <v>4.1741073848718893</v>
      </c>
      <c r="G109" s="24">
        <v>4.1968090862067058</v>
      </c>
      <c r="H109" s="24">
        <v>4.2196652436726394</v>
      </c>
      <c r="I109" s="24">
        <v>4.2426762824926039</v>
      </c>
      <c r="J109" s="24">
        <v>4.2658426278895147</v>
      </c>
      <c r="K109" s="24">
        <v>4.2891647050862867</v>
      </c>
      <c r="L109" s="24">
        <v>4.3126429393058334</v>
      </c>
      <c r="M109" s="24">
        <v>4.3362777926502263</v>
      </c>
      <c r="N109" s="24">
        <v>4.3600698747381861</v>
      </c>
      <c r="O109" s="24">
        <v>4.3840198320675867</v>
      </c>
      <c r="P109" s="24">
        <v>4.4081283111363039</v>
      </c>
      <c r="Q109" s="24">
        <v>4.4323959584422177</v>
      </c>
      <c r="R109" s="25">
        <v>4.4568234204832002</v>
      </c>
    </row>
    <row r="110" spans="1:34" x14ac:dyDescent="0.25">
      <c r="A110" s="23">
        <v>7</v>
      </c>
      <c r="B110" s="24">
        <v>3.663888469222127</v>
      </c>
      <c r="C110" s="24">
        <v>3.683349057815493</v>
      </c>
      <c r="D110" s="24">
        <v>3.7029502428000969</v>
      </c>
      <c r="E110" s="24">
        <v>3.722692468557713</v>
      </c>
      <c r="F110" s="24">
        <v>3.742576179470118</v>
      </c>
      <c r="G110" s="24">
        <v>3.76260181991909</v>
      </c>
      <c r="H110" s="24">
        <v>3.7827698342864031</v>
      </c>
      <c r="I110" s="24">
        <v>3.803080666953834</v>
      </c>
      <c r="J110" s="24">
        <v>3.823534762303157</v>
      </c>
      <c r="K110" s="24">
        <v>3.8441325647161499</v>
      </c>
      <c r="L110" s="24">
        <v>3.864874518574589</v>
      </c>
      <c r="M110" s="24">
        <v>3.8857611051394092</v>
      </c>
      <c r="N110" s="24">
        <v>3.9067929531881882</v>
      </c>
      <c r="O110" s="24">
        <v>3.9279707283776681</v>
      </c>
      <c r="P110" s="24">
        <v>3.9492950963645832</v>
      </c>
      <c r="Q110" s="24">
        <v>3.9707667228056742</v>
      </c>
      <c r="R110" s="25">
        <v>3.992386273357678</v>
      </c>
    </row>
    <row r="111" spans="1:34" x14ac:dyDescent="0.25">
      <c r="A111" s="23">
        <v>7.5</v>
      </c>
      <c r="B111" s="24">
        <v>3.2917358501261731</v>
      </c>
      <c r="C111" s="24">
        <v>3.3088016018934878</v>
      </c>
      <c r="D111" s="24">
        <v>3.325996345672217</v>
      </c>
      <c r="E111" s="24">
        <v>3.3433205450029959</v>
      </c>
      <c r="F111" s="24">
        <v>3.360774663426465</v>
      </c>
      <c r="G111" s="24">
        <v>3.3783591644832618</v>
      </c>
      <c r="H111" s="24">
        <v>3.396074511714021</v>
      </c>
      <c r="I111" s="24">
        <v>3.4139211686593862</v>
      </c>
      <c r="J111" s="24">
        <v>3.431899598859991</v>
      </c>
      <c r="K111" s="24">
        <v>3.450010265856474</v>
      </c>
      <c r="L111" s="24">
        <v>3.4682536331894749</v>
      </c>
      <c r="M111" s="24">
        <v>3.4866302012787909</v>
      </c>
      <c r="N111" s="24">
        <v>3.505140618060862</v>
      </c>
      <c r="O111" s="24">
        <v>3.5237855683512889</v>
      </c>
      <c r="P111" s="24">
        <v>3.5425657369656709</v>
      </c>
      <c r="Q111" s="24">
        <v>3.5614818087196101</v>
      </c>
      <c r="R111" s="25">
        <v>3.5805344684287048</v>
      </c>
    </row>
    <row r="112" spans="1:34" x14ac:dyDescent="0.25">
      <c r="A112" s="23">
        <v>8</v>
      </c>
      <c r="B112" s="24">
        <v>2.9641001923137211</v>
      </c>
      <c r="C112" s="24">
        <v>2.9789933844308041</v>
      </c>
      <c r="D112" s="24">
        <v>2.9940045186478779</v>
      </c>
      <c r="E112" s="24">
        <v>3.0091340776644389</v>
      </c>
      <c r="F112" s="24">
        <v>3.0243825441799892</v>
      </c>
      <c r="G112" s="24">
        <v>3.0397504008940288</v>
      </c>
      <c r="H112" s="24">
        <v>3.0552381305060572</v>
      </c>
      <c r="I112" s="24">
        <v>3.0708462157155751</v>
      </c>
      <c r="J112" s="24">
        <v>3.0865751392220799</v>
      </c>
      <c r="K112" s="24">
        <v>3.1024253837250741</v>
      </c>
      <c r="L112" s="24">
        <v>3.1183974319240568</v>
      </c>
      <c r="M112" s="24">
        <v>3.1344918033976881</v>
      </c>
      <c r="N112" s="24">
        <v>3.1507091652412691</v>
      </c>
      <c r="O112" s="24">
        <v>3.1670502214292648</v>
      </c>
      <c r="P112" s="24">
        <v>3.183515675936134</v>
      </c>
      <c r="Q112" s="24">
        <v>3.200106232736343</v>
      </c>
      <c r="R112" s="25">
        <v>3.2168225958043499</v>
      </c>
    </row>
    <row r="113" spans="1:18" x14ac:dyDescent="0.25">
      <c r="A113" s="23">
        <v>8.5</v>
      </c>
      <c r="B113" s="24">
        <v>2.6768992561158229</v>
      </c>
      <c r="C113" s="24">
        <v>2.6898317393142439</v>
      </c>
      <c r="D113" s="24">
        <v>2.7028716691696308</v>
      </c>
      <c r="E113" s="24">
        <v>2.7160195475403448</v>
      </c>
      <c r="F113" s="24">
        <v>2.729275876284746</v>
      </c>
      <c r="G113" s="24">
        <v>2.7426411572612008</v>
      </c>
      <c r="H113" s="24">
        <v>2.756115892328066</v>
      </c>
      <c r="I113" s="24">
        <v>2.7697005833437078</v>
      </c>
      <c r="J113" s="24">
        <v>2.7833957321664839</v>
      </c>
      <c r="K113" s="24">
        <v>2.797201840654759</v>
      </c>
      <c r="L113" s="24">
        <v>2.8111194106668949</v>
      </c>
      <c r="M113" s="24">
        <v>2.8251489809404111</v>
      </c>
      <c r="N113" s="24">
        <v>2.8392912377294741</v>
      </c>
      <c r="O113" s="24">
        <v>2.8535469041674091</v>
      </c>
      <c r="P113" s="24">
        <v>2.867916703387535</v>
      </c>
      <c r="Q113" s="24">
        <v>2.8824013585231829</v>
      </c>
      <c r="R113" s="25">
        <v>2.8970015927076731</v>
      </c>
    </row>
    <row r="114" spans="1:18" x14ac:dyDescent="0.25">
      <c r="A114" s="23">
        <v>9</v>
      </c>
      <c r="B114" s="24">
        <v>2.426247148978546</v>
      </c>
      <c r="C114" s="24">
        <v>2.437420347545626</v>
      </c>
      <c r="D114" s="24">
        <v>2.4486910517950462</v>
      </c>
      <c r="E114" s="24">
        <v>2.460059782744032</v>
      </c>
      <c r="F114" s="24">
        <v>2.471527061409807</v>
      </c>
      <c r="G114" s="24">
        <v>2.4830934088095948</v>
      </c>
      <c r="H114" s="24">
        <v>2.4947593459606181</v>
      </c>
      <c r="I114" s="24">
        <v>2.5065253938801031</v>
      </c>
      <c r="J114" s="24">
        <v>2.5183920735852712</v>
      </c>
      <c r="K114" s="24">
        <v>2.5303599060933482</v>
      </c>
      <c r="L114" s="24">
        <v>2.542429412421555</v>
      </c>
      <c r="M114" s="24">
        <v>2.5546011504662789</v>
      </c>
      <c r="N114" s="24">
        <v>2.566875825640544</v>
      </c>
      <c r="O114" s="24">
        <v>2.5792541802365379</v>
      </c>
      <c r="P114" s="24">
        <v>2.5917369565464439</v>
      </c>
      <c r="Q114" s="24">
        <v>2.6043248968624519</v>
      </c>
      <c r="R114" s="25">
        <v>2.6170187434767449</v>
      </c>
    </row>
    <row r="115" spans="1:18" x14ac:dyDescent="0.25">
      <c r="A115" s="23">
        <v>9.5</v>
      </c>
      <c r="B115" s="24">
        <v>2.2084543254629549</v>
      </c>
      <c r="C115" s="24">
        <v>2.2180592372417629</v>
      </c>
      <c r="D115" s="24">
        <v>2.227752268196689</v>
      </c>
      <c r="E115" s="24">
        <v>2.2375339585038172</v>
      </c>
      <c r="F115" s="24">
        <v>2.2474048483392339</v>
      </c>
      <c r="G115" s="24">
        <v>2.2573654778790271</v>
      </c>
      <c r="H115" s="24">
        <v>2.2674163872992801</v>
      </c>
      <c r="I115" s="24">
        <v>2.277558116776079</v>
      </c>
      <c r="J115" s="24">
        <v>2.287791206485509</v>
      </c>
      <c r="K115" s="24">
        <v>2.2981161966036581</v>
      </c>
      <c r="L115" s="24">
        <v>2.3085336273066099</v>
      </c>
      <c r="M115" s="24">
        <v>2.3190440756496118</v>
      </c>
      <c r="N115" s="24">
        <v>2.3296482662045488</v>
      </c>
      <c r="O115" s="24">
        <v>2.340346960422472</v>
      </c>
      <c r="P115" s="24">
        <v>2.35114091975443</v>
      </c>
      <c r="Q115" s="24">
        <v>2.3620309056514679</v>
      </c>
      <c r="R115" s="25">
        <v>2.3730176795646361</v>
      </c>
    </row>
    <row r="116" spans="1:18" x14ac:dyDescent="0.25">
      <c r="A116" s="23">
        <v>10</v>
      </c>
      <c r="B116" s="24">
        <v>2.0200275872451292</v>
      </c>
      <c r="C116" s="24">
        <v>2.0282447836344848</v>
      </c>
      <c r="D116" s="24">
        <v>2.0365412671621339</v>
      </c>
      <c r="E116" s="24">
        <v>2.044917597163026</v>
      </c>
      <c r="F116" s="24">
        <v>2.053374332972107</v>
      </c>
      <c r="G116" s="24">
        <v>2.0619120339243251</v>
      </c>
      <c r="H116" s="24">
        <v>2.0705312593546261</v>
      </c>
      <c r="I116" s="24">
        <v>2.0792325685979609</v>
      </c>
      <c r="J116" s="24">
        <v>2.0880165209892758</v>
      </c>
      <c r="K116" s="24">
        <v>2.0968836758635181</v>
      </c>
      <c r="L116" s="24">
        <v>2.105834592555635</v>
      </c>
      <c r="M116" s="24">
        <v>2.1148698672797348</v>
      </c>
      <c r="N116" s="24">
        <v>2.1239902437665679</v>
      </c>
      <c r="O116" s="24">
        <v>2.1331965026260442</v>
      </c>
      <c r="P116" s="24">
        <v>2.142489424468073</v>
      </c>
      <c r="Q116" s="24">
        <v>2.1518697899025661</v>
      </c>
      <c r="R116" s="25">
        <v>2.1613383795394312</v>
      </c>
    </row>
    <row r="117" spans="1:18" x14ac:dyDescent="0.25">
      <c r="A117" s="23">
        <v>10.5</v>
      </c>
      <c r="B117" s="24">
        <v>1.8576700831161339</v>
      </c>
      <c r="C117" s="24">
        <v>1.8646697090706099</v>
      </c>
      <c r="D117" s="24">
        <v>1.871740344593956</v>
      </c>
      <c r="E117" s="24">
        <v>1.8788825681799819</v>
      </c>
      <c r="F117" s="24">
        <v>1.886096958322498</v>
      </c>
      <c r="G117" s="24">
        <v>1.893384093515313</v>
      </c>
      <c r="H117" s="24">
        <v>1.900744552252237</v>
      </c>
      <c r="I117" s="24">
        <v>1.908178913027079</v>
      </c>
      <c r="J117" s="24">
        <v>1.915687754333649</v>
      </c>
      <c r="K117" s="24">
        <v>1.923271654665756</v>
      </c>
      <c r="L117" s="24">
        <v>1.930931192517211</v>
      </c>
      <c r="M117" s="24">
        <v>1.938666983260982</v>
      </c>
      <c r="N117" s="24">
        <v>1.9464797897866819</v>
      </c>
      <c r="O117" s="24">
        <v>1.9543704118630829</v>
      </c>
      <c r="P117" s="24">
        <v>1.962339649258956</v>
      </c>
      <c r="Q117" s="24">
        <v>1.9703883017430741</v>
      </c>
      <c r="R117" s="25">
        <v>1.978517169084208</v>
      </c>
    </row>
    <row r="118" spans="1:18" x14ac:dyDescent="0.25">
      <c r="A118" s="23">
        <v>11</v>
      </c>
      <c r="B118" s="24">
        <v>1.718281308982071</v>
      </c>
      <c r="C118" s="24">
        <v>1.724223083011988</v>
      </c>
      <c r="D118" s="24">
        <v>1.730228143509752</v>
      </c>
      <c r="E118" s="24">
        <v>1.736297088128034</v>
      </c>
      <c r="F118" s="24">
        <v>1.742430514519506</v>
      </c>
      <c r="G118" s="24">
        <v>1.74862902033684</v>
      </c>
      <c r="H118" s="24">
        <v>1.754893203232706</v>
      </c>
      <c r="I118" s="24">
        <v>1.761223660859778</v>
      </c>
      <c r="J118" s="24">
        <v>1.7676209908707241</v>
      </c>
      <c r="K118" s="24">
        <v>1.7740857909182191</v>
      </c>
      <c r="L118" s="24">
        <v>1.7806186586549331</v>
      </c>
      <c r="M118" s="24">
        <v>1.787220228612697</v>
      </c>
      <c r="N118" s="24">
        <v>1.7938912828399849</v>
      </c>
      <c r="O118" s="24">
        <v>1.800632640264433</v>
      </c>
      <c r="P118" s="24">
        <v>1.807445119813671</v>
      </c>
      <c r="Q118" s="24">
        <v>1.814329540415337</v>
      </c>
      <c r="R118" s="25">
        <v>1.821286720997062</v>
      </c>
    </row>
    <row r="119" spans="1:18" x14ac:dyDescent="0.25">
      <c r="A119" s="23">
        <v>11.5</v>
      </c>
      <c r="B119" s="24">
        <v>1.598957107864013</v>
      </c>
      <c r="C119" s="24">
        <v>1.603990322035443</v>
      </c>
      <c r="D119" s="24">
        <v>1.609079654042096</v>
      </c>
      <c r="E119" s="24">
        <v>1.614225720695506</v>
      </c>
      <c r="F119" s="24">
        <v>1.619429138807206</v>
      </c>
      <c r="G119" s="24">
        <v>1.6246905251887309</v>
      </c>
      <c r="H119" s="24">
        <v>1.630010496651612</v>
      </c>
      <c r="I119" s="24">
        <v>1.6353896700073851</v>
      </c>
      <c r="J119" s="24">
        <v>1.6408286620675809</v>
      </c>
      <c r="K119" s="24">
        <v>1.6463280896437349</v>
      </c>
      <c r="L119" s="24">
        <v>1.6518885695473811</v>
      </c>
      <c r="M119" s="24">
        <v>1.6575107554692099</v>
      </c>
      <c r="N119" s="24">
        <v>1.663195448616561</v>
      </c>
      <c r="O119" s="24">
        <v>1.6689434870759281</v>
      </c>
      <c r="P119" s="24">
        <v>1.6747557089338061</v>
      </c>
      <c r="Q119" s="24">
        <v>1.680632952276693</v>
      </c>
      <c r="R119" s="25">
        <v>1.6865760551910829</v>
      </c>
    </row>
    <row r="120" spans="1:18" x14ac:dyDescent="0.25">
      <c r="A120" s="23">
        <v>12</v>
      </c>
      <c r="B120" s="24">
        <v>1.4969896698980549</v>
      </c>
      <c r="C120" s="24">
        <v>1.501253189832819</v>
      </c>
      <c r="D120" s="24">
        <v>1.505566213438583</v>
      </c>
      <c r="E120" s="24">
        <v>1.5099293766857429</v>
      </c>
      <c r="F120" s="24">
        <v>1.5143433155446939</v>
      </c>
      <c r="G120" s="24">
        <v>1.5188086659858311</v>
      </c>
      <c r="H120" s="24">
        <v>1.5233260639795501</v>
      </c>
      <c r="I120" s="24">
        <v>1.5278961454962461</v>
      </c>
      <c r="J120" s="24">
        <v>1.5325195465063139</v>
      </c>
      <c r="K120" s="24">
        <v>1.5371969029801511</v>
      </c>
      <c r="L120" s="24">
        <v>1.541928850888151</v>
      </c>
      <c r="M120" s="24">
        <v>1.54671606307987</v>
      </c>
      <c r="N120" s="24">
        <v>1.551559359921505</v>
      </c>
      <c r="O120" s="24">
        <v>1.556459598658414</v>
      </c>
      <c r="P120" s="24">
        <v>1.561417636535956</v>
      </c>
      <c r="Q120" s="24">
        <v>1.566434330799487</v>
      </c>
      <c r="R120" s="25">
        <v>1.5715105386943671</v>
      </c>
    </row>
    <row r="121" spans="1:18" x14ac:dyDescent="0.25">
      <c r="A121" s="23">
        <v>12.5</v>
      </c>
      <c r="B121" s="24">
        <v>1.409867532335294</v>
      </c>
      <c r="C121" s="24">
        <v>1.4134897972109659</v>
      </c>
      <c r="D121" s="24">
        <v>1.417155506061814</v>
      </c>
      <c r="E121" s="24">
        <v>1.420865314017097</v>
      </c>
      <c r="F121" s="24">
        <v>1.4246198762060709</v>
      </c>
      <c r="G121" s="24">
        <v>1.4284198477579939</v>
      </c>
      <c r="H121" s="24">
        <v>1.4322658838021229</v>
      </c>
      <c r="I121" s="24">
        <v>1.436158639467717</v>
      </c>
      <c r="J121" s="24">
        <v>1.44009876988403</v>
      </c>
      <c r="K121" s="24">
        <v>1.4440869301803221</v>
      </c>
      <c r="L121" s="24">
        <v>1.4481237754858489</v>
      </c>
      <c r="M121" s="24">
        <v>1.4522099978090299</v>
      </c>
      <c r="N121" s="24">
        <v>1.456346436674923</v>
      </c>
      <c r="O121" s="24">
        <v>1.4605339684877481</v>
      </c>
      <c r="P121" s="24">
        <v>1.4647734696517261</v>
      </c>
      <c r="Q121" s="24">
        <v>1.469065816571075</v>
      </c>
      <c r="R121" s="25">
        <v>1.473411885650016</v>
      </c>
    </row>
    <row r="122" spans="1:18" x14ac:dyDescent="0.25">
      <c r="A122" s="23">
        <v>13</v>
      </c>
      <c r="B122" s="24">
        <v>1.335275579541827</v>
      </c>
      <c r="C122" s="24">
        <v>1.338374602091728</v>
      </c>
      <c r="D122" s="24">
        <v>1.341511563389383</v>
      </c>
      <c r="E122" s="24">
        <v>1.344687137722911</v>
      </c>
      <c r="F122" s="24">
        <v>1.3479019993804311</v>
      </c>
      <c r="G122" s="24">
        <v>1.351156822650063</v>
      </c>
      <c r="H122" s="24">
        <v>1.3544522818199249</v>
      </c>
      <c r="I122" s="24">
        <v>1.3577890511781381</v>
      </c>
      <c r="J122" s="24">
        <v>1.36116780501282</v>
      </c>
      <c r="K122" s="24">
        <v>1.3645892176120911</v>
      </c>
      <c r="L122" s="24">
        <v>1.36805396326407</v>
      </c>
      <c r="M122" s="24">
        <v>1.3715627531360359</v>
      </c>
      <c r="N122" s="24">
        <v>1.3751164459119121</v>
      </c>
      <c r="O122" s="24">
        <v>1.3787159371547779</v>
      </c>
      <c r="P122" s="24">
        <v>1.3823621224277169</v>
      </c>
      <c r="Q122" s="24">
        <v>1.3860558972938091</v>
      </c>
      <c r="R122" s="25">
        <v>1.3897981573161371</v>
      </c>
    </row>
    <row r="123" spans="1:18" x14ac:dyDescent="0.25">
      <c r="A123" s="23">
        <v>13.5</v>
      </c>
      <c r="B123" s="24">
        <v>1.2710950429987731</v>
      </c>
      <c r="C123" s="24">
        <v>1.2737784095119791</v>
      </c>
      <c r="D123" s="24">
        <v>1.276494764013915</v>
      </c>
      <c r="E123" s="24">
        <v>1.279244799951563</v>
      </c>
      <c r="F123" s="24">
        <v>1.282029210771904</v>
      </c>
      <c r="G123" s="24">
        <v>1.28484868992192</v>
      </c>
      <c r="H123" s="24">
        <v>1.28770393084859</v>
      </c>
      <c r="I123" s="24">
        <v>1.290595626998897</v>
      </c>
      <c r="J123" s="24">
        <v>1.293524471819822</v>
      </c>
      <c r="K123" s="24">
        <v>1.296491158758347</v>
      </c>
      <c r="L123" s="24">
        <v>1.2994963812614511</v>
      </c>
      <c r="M123" s="24">
        <v>1.3025408696552769</v>
      </c>
      <c r="N123" s="24">
        <v>1.3056255017826079</v>
      </c>
      <c r="O123" s="24">
        <v>1.3087511923653881</v>
      </c>
      <c r="P123" s="24">
        <v>1.3119188561255599</v>
      </c>
      <c r="Q123" s="24">
        <v>1.3151294077850679</v>
      </c>
      <c r="R123" s="25">
        <v>1.3183837620658561</v>
      </c>
    </row>
    <row r="124" spans="1:18" x14ac:dyDescent="0.25">
      <c r="A124" s="23">
        <v>14</v>
      </c>
      <c r="B124" s="24">
        <v>1.21540350130222</v>
      </c>
      <c r="C124" s="24">
        <v>1.2177683716235519</v>
      </c>
      <c r="D124" s="24">
        <v>1.2201618336429909</v>
      </c>
      <c r="E124" s="24">
        <v>1.2225845999663829</v>
      </c>
      <c r="F124" s="24">
        <v>1.225037383199568</v>
      </c>
      <c r="G124" s="24">
        <v>1.2275208959483901</v>
      </c>
      <c r="H124" s="24">
        <v>1.2300358508186919</v>
      </c>
      <c r="I124" s="24">
        <v>1.2325829604163181</v>
      </c>
      <c r="J124" s="24">
        <v>1.2351629373471109</v>
      </c>
      <c r="K124" s="24">
        <v>1.237776494216912</v>
      </c>
      <c r="L124" s="24">
        <v>1.2404243436315681</v>
      </c>
      <c r="M124" s="24">
        <v>1.243107235076079</v>
      </c>
      <c r="N124" s="24">
        <v>1.245826065552091</v>
      </c>
      <c r="O124" s="24">
        <v>1.24858176894041</v>
      </c>
      <c r="P124" s="24">
        <v>1.251375279121842</v>
      </c>
      <c r="Q124" s="24">
        <v>1.254207529977192</v>
      </c>
      <c r="R124" s="25">
        <v>1.257079455387266</v>
      </c>
    </row>
    <row r="125" spans="1:18" x14ac:dyDescent="0.25">
      <c r="A125" s="23">
        <v>14.5</v>
      </c>
      <c r="B125" s="24">
        <v>1.166474880163304</v>
      </c>
      <c r="C125" s="24">
        <v>1.1686079876933371</v>
      </c>
      <c r="D125" s="24">
        <v>1.1707658450992551</v>
      </c>
      <c r="E125" s="24">
        <v>1.1729491841457631</v>
      </c>
      <c r="F125" s="24">
        <v>1.175158736597566</v>
      </c>
      <c r="G125" s="24">
        <v>1.177395234219369</v>
      </c>
      <c r="H125" s="24">
        <v>1.1796594087758769</v>
      </c>
      <c r="I125" s="24">
        <v>1.1819519920317949</v>
      </c>
      <c r="J125" s="24">
        <v>1.184273715751829</v>
      </c>
      <c r="K125" s="24">
        <v>1.1866253117006831</v>
      </c>
      <c r="L125" s="24">
        <v>1.1890075116430621</v>
      </c>
      <c r="M125" s="24">
        <v>1.191421084222833</v>
      </c>
      <c r="N125" s="24">
        <v>1.1938669456005011</v>
      </c>
      <c r="O125" s="24">
        <v>1.196346048815734</v>
      </c>
      <c r="P125" s="24">
        <v>1.198859346908201</v>
      </c>
      <c r="Q125" s="24">
        <v>1.2014077929175671</v>
      </c>
      <c r="R125" s="25">
        <v>1.203992339883502</v>
      </c>
    </row>
    <row r="126" spans="1:18" x14ac:dyDescent="0.25">
      <c r="A126" s="23">
        <v>15</v>
      </c>
      <c r="B126" s="24">
        <v>1.122779452408138</v>
      </c>
      <c r="C126" s="24">
        <v>1.1247571041031981</v>
      </c>
      <c r="D126" s="24">
        <v>1.1267562183203199</v>
      </c>
      <c r="E126" s="24">
        <v>1.1287775459830709</v>
      </c>
      <c r="F126" s="24">
        <v>1.130821838015017</v>
      </c>
      <c r="G126" s="24">
        <v>1.132889845339728</v>
      </c>
      <c r="H126" s="24">
        <v>1.1349823188807679</v>
      </c>
      <c r="I126" s="24">
        <v>1.137100009561705</v>
      </c>
      <c r="J126" s="24">
        <v>1.139243668306106</v>
      </c>
      <c r="K126" s="24">
        <v>1.141414046037537</v>
      </c>
      <c r="L126" s="24">
        <v>1.1436118936795669</v>
      </c>
      <c r="M126" s="24">
        <v>1.145837999034921</v>
      </c>
      <c r="N126" s="24">
        <v>1.1480932974229701</v>
      </c>
      <c r="O126" s="24">
        <v>1.150378761042242</v>
      </c>
      <c r="P126" s="24">
        <v>1.1526953620912681</v>
      </c>
      <c r="Q126" s="24">
        <v>1.155044072768576</v>
      </c>
      <c r="R126" s="25">
        <v>1.1574258652726961</v>
      </c>
    </row>
    <row r="127" spans="1:18" x14ac:dyDescent="0.25">
      <c r="A127" s="23">
        <v>15.5</v>
      </c>
      <c r="B127" s="24">
        <v>1.0829838379778529</v>
      </c>
      <c r="C127" s="24">
        <v>1.084871914350013</v>
      </c>
      <c r="D127" s="24">
        <v>1.0867787203588131</v>
      </c>
      <c r="E127" s="24">
        <v>1.08870502608668</v>
      </c>
      <c r="F127" s="24">
        <v>1.090651601616045</v>
      </c>
      <c r="G127" s="24">
        <v>1.092619217029335</v>
      </c>
      <c r="H127" s="24">
        <v>1.0946086424089809</v>
      </c>
      <c r="I127" s="24">
        <v>1.0966206478374101</v>
      </c>
      <c r="J127" s="24">
        <v>1.0986560033970521</v>
      </c>
      <c r="K127" s="24">
        <v>1.100715479170336</v>
      </c>
      <c r="L127" s="24">
        <v>1.102799845239691</v>
      </c>
      <c r="M127" s="24">
        <v>1.1049099085667049</v>
      </c>
      <c r="N127" s="24">
        <v>1.107046623629611</v>
      </c>
      <c r="O127" s="24">
        <v>1.1092109817857989</v>
      </c>
      <c r="P127" s="24">
        <v>1.11140397439266</v>
      </c>
      <c r="Q127" s="24">
        <v>1.113626592807587</v>
      </c>
      <c r="R127" s="25">
        <v>1.1158798283879701</v>
      </c>
    </row>
    <row r="128" spans="1:18" x14ac:dyDescent="0.25">
      <c r="A128" s="23">
        <v>16</v>
      </c>
      <c r="B128" s="24">
        <v>1.04595100392857</v>
      </c>
      <c r="C128" s="24">
        <v>1.047804959045656</v>
      </c>
      <c r="D128" s="24">
        <v>1.0496754653823579</v>
      </c>
      <c r="E128" s="24">
        <v>1.0515633121799679</v>
      </c>
      <c r="F128" s="24">
        <v>1.053469288679777</v>
      </c>
      <c r="G128" s="24">
        <v>1.055394184123075</v>
      </c>
      <c r="H128" s="24">
        <v>1.057338787751152</v>
      </c>
      <c r="I128" s="24">
        <v>1.059303888805301</v>
      </c>
      <c r="J128" s="24">
        <v>1.061290276526812</v>
      </c>
      <c r="K128" s="24">
        <v>1.0632987401569749</v>
      </c>
      <c r="L128" s="24">
        <v>1.065330068937081</v>
      </c>
      <c r="M128" s="24">
        <v>1.067385088987582</v>
      </c>
      <c r="N128" s="24">
        <v>1.0694647739455709</v>
      </c>
      <c r="O128" s="24">
        <v>1.071570134327301</v>
      </c>
      <c r="P128" s="24">
        <v>1.073702180649025</v>
      </c>
      <c r="Q128" s="24">
        <v>1.0758619234269959</v>
      </c>
      <c r="R128" s="25">
        <v>1.078050373177468</v>
      </c>
    </row>
    <row r="129" spans="1:34" x14ac:dyDescent="0.25">
      <c r="A129" s="23">
        <v>16.5</v>
      </c>
      <c r="B129" s="24">
        <v>1.0107402644314349</v>
      </c>
      <c r="C129" s="24">
        <v>1.012605125917021</v>
      </c>
      <c r="D129" s="24">
        <v>1.014484914673601</v>
      </c>
      <c r="E129" s="24">
        <v>1.016380439101328</v>
      </c>
      <c r="F129" s="24">
        <v>1.0182925076003539</v>
      </c>
      <c r="G129" s="24">
        <v>1.020221928570832</v>
      </c>
      <c r="H129" s="24">
        <v>1.022169510412916</v>
      </c>
      <c r="I129" s="24">
        <v>1.0241360615267581</v>
      </c>
      <c r="J129" s="24">
        <v>1.026122390312511</v>
      </c>
      <c r="K129" s="24">
        <v>1.028129305170328</v>
      </c>
      <c r="L129" s="24">
        <v>1.030157614500361</v>
      </c>
      <c r="M129" s="24">
        <v>1.032208163581924</v>
      </c>
      <c r="N129" s="24">
        <v>1.0342819452109719</v>
      </c>
      <c r="O129" s="24">
        <v>1.03637998906262</v>
      </c>
      <c r="P129" s="24">
        <v>1.038503324811983</v>
      </c>
      <c r="Q129" s="24">
        <v>1.0406529821341759</v>
      </c>
      <c r="R129" s="25">
        <v>1.042829990704315</v>
      </c>
    </row>
    <row r="130" spans="1:34" x14ac:dyDescent="0.25">
      <c r="A130" s="23">
        <v>17</v>
      </c>
      <c r="B130" s="24">
        <v>0.97660728077256909</v>
      </c>
      <c r="C130" s="24">
        <v>0.97851764980598288</v>
      </c>
      <c r="D130" s="24">
        <v>0.98044187663016746</v>
      </c>
      <c r="E130" s="24">
        <v>0.9823807888041387</v>
      </c>
      <c r="F130" s="24">
        <v>0.98433521388691025</v>
      </c>
      <c r="G130" s="24">
        <v>0.98630597943749809</v>
      </c>
      <c r="H130" s="24">
        <v>0.98829391301491598</v>
      </c>
      <c r="I130" s="24">
        <v>0.99029984217817946</v>
      </c>
      <c r="J130" s="24">
        <v>0.99232459448630261</v>
      </c>
      <c r="K130" s="24">
        <v>0.9943689974983011</v>
      </c>
      <c r="L130" s="24">
        <v>0.99643387877318934</v>
      </c>
      <c r="M130" s="24">
        <v>0.99852010274914205</v>
      </c>
      <c r="N130" s="24">
        <v>1.000628681380977</v>
      </c>
      <c r="O130" s="24">
        <v>1.00276066350267</v>
      </c>
      <c r="P130" s="24">
        <v>1.0049170979481989</v>
      </c>
      <c r="Q130" s="24">
        <v>1.007099033551542</v>
      </c>
      <c r="R130" s="25">
        <v>1.009307519146674</v>
      </c>
    </row>
    <row r="131" spans="1:34" x14ac:dyDescent="0.25">
      <c r="A131" s="23">
        <v>17.5</v>
      </c>
      <c r="B131" s="24">
        <v>0.94300406135312909</v>
      </c>
      <c r="C131" s="24">
        <v>0.94498411266944637</v>
      </c>
      <c r="D131" s="24">
        <v>0.94697750676471271</v>
      </c>
      <c r="E131" s="24">
        <v>0.94898509035680534</v>
      </c>
      <c r="F131" s="24">
        <v>0.95100771016359997</v>
      </c>
      <c r="G131" s="24">
        <v>0.95304621290297409</v>
      </c>
      <c r="H131" s="24">
        <v>0.95510144529280416</v>
      </c>
      <c r="I131" s="24">
        <v>0.95717425405096668</v>
      </c>
      <c r="J131" s="24">
        <v>0.95926548589533811</v>
      </c>
      <c r="K131" s="24">
        <v>0.96137598754379561</v>
      </c>
      <c r="L131" s="24">
        <v>0.96350660571421554</v>
      </c>
      <c r="M131" s="24">
        <v>0.96565822400363477</v>
      </c>
      <c r="N131" s="24">
        <v>0.9678318735257323</v>
      </c>
      <c r="O131" s="24">
        <v>0.97002862227334752</v>
      </c>
      <c r="P131" s="24">
        <v>0.9722495382393187</v>
      </c>
      <c r="Q131" s="24">
        <v>0.9744956894164859</v>
      </c>
      <c r="R131" s="25">
        <v>0.9767681437976875</v>
      </c>
    </row>
    <row r="132" spans="1:34" x14ac:dyDescent="0.25">
      <c r="A132" s="23">
        <v>18</v>
      </c>
      <c r="B132" s="24">
        <v>0.90957896168927221</v>
      </c>
      <c r="C132" s="24">
        <v>0.91164244357931867</v>
      </c>
      <c r="D132" s="24">
        <v>0.91371930770489251</v>
      </c>
      <c r="E132" s="24">
        <v>0.91581041994273127</v>
      </c>
      <c r="F132" s="24">
        <v>0.91791664616957402</v>
      </c>
      <c r="G132" s="24">
        <v>0.92003885226215976</v>
      </c>
      <c r="H132" s="24">
        <v>0.92217790409722655</v>
      </c>
      <c r="I132" s="24">
        <v>0.92433466755151339</v>
      </c>
      <c r="J132" s="24">
        <v>0.92651000850175869</v>
      </c>
      <c r="K132" s="24">
        <v>0.9287047928247012</v>
      </c>
      <c r="L132" s="24">
        <v>0.93091988639707968</v>
      </c>
      <c r="M132" s="24">
        <v>0.9331561919747926</v>
      </c>
      <c r="N132" s="24">
        <v>0.93541475983038136</v>
      </c>
      <c r="O132" s="24">
        <v>0.93769667711554661</v>
      </c>
      <c r="P132" s="24">
        <v>0.9400030309819889</v>
      </c>
      <c r="Q132" s="24">
        <v>0.94233490858141034</v>
      </c>
      <c r="R132" s="25">
        <v>0.94469339706551125</v>
      </c>
    </row>
    <row r="133" spans="1:34" x14ac:dyDescent="0.25">
      <c r="A133" s="23">
        <v>18.5</v>
      </c>
      <c r="B133" s="24">
        <v>0.87617668441211916</v>
      </c>
      <c r="C133" s="24">
        <v>0.87832691872247326</v>
      </c>
      <c r="D133" s="24">
        <v>0.88049112919333261</v>
      </c>
      <c r="E133" s="24">
        <v>0.88267020086029724</v>
      </c>
      <c r="F133" s="24">
        <v>0.88486501875896761</v>
      </c>
      <c r="G133" s="24">
        <v>0.88707646792494466</v>
      </c>
      <c r="H133" s="24">
        <v>0.88930543339382817</v>
      </c>
      <c r="I133" s="24">
        <v>0.8915528002012193</v>
      </c>
      <c r="J133" s="24">
        <v>0.89381945338271795</v>
      </c>
      <c r="K133" s="24">
        <v>0.89610627797392517</v>
      </c>
      <c r="L133" s="24">
        <v>0.89841415901044108</v>
      </c>
      <c r="M133" s="24">
        <v>0.90074401840702656</v>
      </c>
      <c r="N133" s="24">
        <v>0.90309692559508425</v>
      </c>
      <c r="O133" s="24">
        <v>0.90547398688517755</v>
      </c>
      <c r="P133" s="24">
        <v>0.90787630858786883</v>
      </c>
      <c r="Q133" s="24">
        <v>0.91030499701372181</v>
      </c>
      <c r="R133" s="25">
        <v>0.91276115847329886</v>
      </c>
    </row>
    <row r="134" spans="1:34" x14ac:dyDescent="0.25">
      <c r="A134" s="23">
        <v>19</v>
      </c>
      <c r="B134" s="24">
        <v>0.84283827926786969</v>
      </c>
      <c r="C134" s="24">
        <v>0.84506816140085705</v>
      </c>
      <c r="D134" s="24">
        <v>0.84731316808772716</v>
      </c>
      <c r="E134" s="24">
        <v>0.84957420352294222</v>
      </c>
      <c r="F134" s="24">
        <v>0.85185217190096485</v>
      </c>
      <c r="G134" s="24">
        <v>0.8541479774162577</v>
      </c>
      <c r="H134" s="24">
        <v>0.8564625242632834</v>
      </c>
      <c r="I134" s="24">
        <v>0.8587967166365037</v>
      </c>
      <c r="J134" s="24">
        <v>0.86115145873038168</v>
      </c>
      <c r="K134" s="24">
        <v>0.86352765473937954</v>
      </c>
      <c r="L134" s="24">
        <v>0.86592620885796012</v>
      </c>
      <c r="M134" s="24">
        <v>0.86834806215974591</v>
      </c>
      <c r="N134" s="24">
        <v>0.87079430323500173</v>
      </c>
      <c r="O134" s="24">
        <v>0.87326605755315223</v>
      </c>
      <c r="P134" s="24">
        <v>0.87576445058362218</v>
      </c>
      <c r="Q134" s="24">
        <v>0.8782906077958369</v>
      </c>
      <c r="R134" s="25">
        <v>0.88084565465922116</v>
      </c>
    </row>
    <row r="135" spans="1:34" x14ac:dyDescent="0.25">
      <c r="A135" s="23">
        <v>19.5</v>
      </c>
      <c r="B135" s="24">
        <v>0.80980114311765639</v>
      </c>
      <c r="C135" s="24">
        <v>0.81209314203135641</v>
      </c>
      <c r="D135" s="24">
        <v>0.81440196836071677</v>
      </c>
      <c r="E135" s="24">
        <v>0.81672854545906226</v>
      </c>
      <c r="F135" s="24">
        <v>0.81907379667971714</v>
      </c>
      <c r="G135" s="24">
        <v>0.82143864537600597</v>
      </c>
      <c r="H135" s="24">
        <v>0.82382401490125279</v>
      </c>
      <c r="I135" s="24">
        <v>0.82623082860878239</v>
      </c>
      <c r="J135" s="24">
        <v>0.82866000985191912</v>
      </c>
      <c r="K135" s="24">
        <v>0.83111248198398757</v>
      </c>
      <c r="L135" s="24">
        <v>0.83358916835831187</v>
      </c>
      <c r="M135" s="24">
        <v>0.83609102920737721</v>
      </c>
      <c r="N135" s="24">
        <v>0.8386191722803098</v>
      </c>
      <c r="O135" s="24">
        <v>0.84117474220539645</v>
      </c>
      <c r="P135" s="24">
        <v>0.84375888361092377</v>
      </c>
      <c r="Q135" s="24">
        <v>0.84637274112517902</v>
      </c>
      <c r="R135" s="25">
        <v>0.84901745937644835</v>
      </c>
    </row>
    <row r="136" spans="1:34" x14ac:dyDescent="0.25">
      <c r="A136" s="23">
        <v>20</v>
      </c>
      <c r="B136" s="24">
        <v>0.77749901993766846</v>
      </c>
      <c r="C136" s="24">
        <v>0.77982517814590868</v>
      </c>
      <c r="D136" s="24">
        <v>0.78217042109998736</v>
      </c>
      <c r="E136" s="24">
        <v>0.78453569131209044</v>
      </c>
      <c r="F136" s="24">
        <v>0.78692193129440458</v>
      </c>
      <c r="G136" s="24">
        <v>0.78933008355911638</v>
      </c>
      <c r="H136" s="24">
        <v>0.79176109061841204</v>
      </c>
      <c r="I136" s="24">
        <v>0.7942158949844782</v>
      </c>
      <c r="J136" s="24">
        <v>0.79669543916950114</v>
      </c>
      <c r="K136" s="24">
        <v>0.79920066568566761</v>
      </c>
      <c r="L136" s="24">
        <v>0.80173251704516368</v>
      </c>
      <c r="M136" s="24">
        <v>0.80429197263933649</v>
      </c>
      <c r="N136" s="24">
        <v>0.80688015937617441</v>
      </c>
      <c r="O136" s="24">
        <v>0.80949824104282586</v>
      </c>
      <c r="P136" s="24">
        <v>0.8121473814264395</v>
      </c>
      <c r="Q136" s="24">
        <v>0.81482874431416452</v>
      </c>
      <c r="R136" s="25">
        <v>0.81754349349314914</v>
      </c>
    </row>
    <row r="137" spans="1:34" x14ac:dyDescent="0.25">
      <c r="A137" s="26">
        <v>20.5</v>
      </c>
      <c r="B137" s="27">
        <v>0.74656200081905455</v>
      </c>
      <c r="C137" s="27">
        <v>0.74888393439141354</v>
      </c>
      <c r="D137" s="27">
        <v>0.75122776450819018</v>
      </c>
      <c r="E137" s="27">
        <v>0.75359445284043225</v>
      </c>
      <c r="F137" s="27">
        <v>0.75598496105918767</v>
      </c>
      <c r="G137" s="27">
        <v>0.758400250835505</v>
      </c>
      <c r="H137" s="27">
        <v>0.76084128384043226</v>
      </c>
      <c r="I137" s="27">
        <v>0.76330902174501836</v>
      </c>
      <c r="J137" s="27">
        <v>0.76580442622031064</v>
      </c>
      <c r="K137" s="27">
        <v>0.76832845893735813</v>
      </c>
      <c r="L137" s="27">
        <v>0.77088208156720861</v>
      </c>
      <c r="M137" s="27">
        <v>0.77346629266007072</v>
      </c>
      <c r="N137" s="27">
        <v>0.77608223828279521</v>
      </c>
      <c r="O137" s="27">
        <v>0.77873110138139212</v>
      </c>
      <c r="P137" s="27">
        <v>0.7814140649018726</v>
      </c>
      <c r="Q137" s="27">
        <v>0.78413231179024701</v>
      </c>
      <c r="R137" s="28">
        <v>0.78688702499252583</v>
      </c>
    </row>
    <row r="140" spans="1:34" ht="28.9" customHeight="1" x14ac:dyDescent="0.5">
      <c r="A140" s="1" t="s">
        <v>18</v>
      </c>
      <c r="B140" s="1"/>
    </row>
    <row r="141" spans="1:34" x14ac:dyDescent="0.25">
      <c r="A141" s="17" t="s">
        <v>12</v>
      </c>
      <c r="B141" s="18" t="s">
        <v>13</v>
      </c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9"/>
    </row>
    <row r="142" spans="1:34" x14ac:dyDescent="0.25">
      <c r="A142" s="20" t="s">
        <v>14</v>
      </c>
      <c r="B142" s="21">
        <v>128</v>
      </c>
      <c r="C142" s="21">
        <v>144</v>
      </c>
      <c r="D142" s="21">
        <v>160</v>
      </c>
      <c r="E142" s="21">
        <v>176</v>
      </c>
      <c r="F142" s="21">
        <v>192</v>
      </c>
      <c r="G142" s="21">
        <v>208</v>
      </c>
      <c r="H142" s="21">
        <v>224</v>
      </c>
      <c r="I142" s="21">
        <v>240</v>
      </c>
      <c r="J142" s="21">
        <v>256</v>
      </c>
      <c r="K142" s="21">
        <v>272</v>
      </c>
      <c r="L142" s="21">
        <v>288</v>
      </c>
      <c r="M142" s="21">
        <v>304</v>
      </c>
      <c r="N142" s="21">
        <v>320</v>
      </c>
      <c r="O142" s="21">
        <v>336</v>
      </c>
      <c r="P142" s="21">
        <v>352</v>
      </c>
      <c r="Q142" s="21">
        <v>368</v>
      </c>
      <c r="R142" s="21">
        <v>384</v>
      </c>
      <c r="S142" s="21">
        <v>400</v>
      </c>
      <c r="T142" s="21">
        <v>416</v>
      </c>
      <c r="U142" s="21">
        <v>432</v>
      </c>
      <c r="V142" s="21">
        <v>448</v>
      </c>
      <c r="W142" s="21">
        <v>464</v>
      </c>
      <c r="X142" s="21">
        <v>480</v>
      </c>
      <c r="Y142" s="21">
        <v>496</v>
      </c>
      <c r="Z142" s="21">
        <v>512</v>
      </c>
      <c r="AA142" s="21">
        <v>528</v>
      </c>
      <c r="AB142" s="21">
        <v>544</v>
      </c>
      <c r="AC142" s="21">
        <v>560</v>
      </c>
      <c r="AD142" s="21">
        <v>576</v>
      </c>
      <c r="AE142" s="21">
        <v>592</v>
      </c>
      <c r="AF142" s="21">
        <v>608</v>
      </c>
      <c r="AG142" s="21">
        <v>624</v>
      </c>
      <c r="AH142" s="22">
        <v>640</v>
      </c>
    </row>
    <row r="143" spans="1:34" x14ac:dyDescent="0.25">
      <c r="A143" s="23">
        <v>4</v>
      </c>
      <c r="B143" s="24">
        <v>5.2952909276510862</v>
      </c>
      <c r="C143" s="24">
        <v>5.3817722359303328</v>
      </c>
      <c r="D143" s="24">
        <v>5.4707059263392352</v>
      </c>
      <c r="E143" s="24">
        <v>5.5620636942231227</v>
      </c>
      <c r="F143" s="24">
        <v>5.6558199140896166</v>
      </c>
      <c r="G143" s="24">
        <v>5.751949173545686</v>
      </c>
      <c r="H143" s="24">
        <v>5.8504296010911432</v>
      </c>
      <c r="I143" s="24">
        <v>5.9512428661186298</v>
      </c>
      <c r="J143" s="24">
        <v>6.0543708553667708</v>
      </c>
      <c r="K143" s="24">
        <v>6.1597983270930454</v>
      </c>
      <c r="L143" s="24">
        <v>6.2675140239927813</v>
      </c>
      <c r="M143" s="24">
        <v>6.377507001159417</v>
      </c>
      <c r="N143" s="24">
        <v>6.4897686014094118</v>
      </c>
      <c r="O143" s="24">
        <v>6.6042946106576741</v>
      </c>
      <c r="P143" s="24">
        <v>6.7210813276620023</v>
      </c>
      <c r="Q143" s="24">
        <v>6.8401267616279426</v>
      </c>
      <c r="R143" s="24">
        <v>6.9614336473153067</v>
      </c>
      <c r="S143" s="24">
        <v>7.0850055287026388</v>
      </c>
      <c r="T143" s="24">
        <v>7.2108471582248033</v>
      </c>
      <c r="U143" s="24">
        <v>7.3389681221419893</v>
      </c>
      <c r="V143" s="24">
        <v>7.4693792151706981</v>
      </c>
      <c r="W143" s="24">
        <v>7.6020920415987696</v>
      </c>
      <c r="X143" s="24">
        <v>7.7371229333273774</v>
      </c>
      <c r="Y143" s="24">
        <v>7.8744899334507306</v>
      </c>
      <c r="Z143" s="24">
        <v>8.0142115970187771</v>
      </c>
      <c r="AA143" s="24">
        <v>8.156310914449417</v>
      </c>
      <c r="AB143" s="24">
        <v>8.3008131599032069</v>
      </c>
      <c r="AC143" s="24">
        <v>8.4477439218333821</v>
      </c>
      <c r="AD143" s="24">
        <v>8.5971327992985351</v>
      </c>
      <c r="AE143" s="24">
        <v>8.7490122817346005</v>
      </c>
      <c r="AF143" s="24">
        <v>8.9034150726555108</v>
      </c>
      <c r="AG143" s="24">
        <v>9.0603773317287164</v>
      </c>
      <c r="AH143" s="25">
        <v>9.219938674775193</v>
      </c>
    </row>
    <row r="144" spans="1:34" x14ac:dyDescent="0.25">
      <c r="A144" s="23">
        <v>5</v>
      </c>
      <c r="B144" s="24">
        <v>4.2652099344068279</v>
      </c>
      <c r="C144" s="24">
        <v>4.3325152467566994</v>
      </c>
      <c r="D144" s="24">
        <v>4.4019523463205399</v>
      </c>
      <c r="E144" s="24">
        <v>4.4734941840388522</v>
      </c>
      <c r="F144" s="24">
        <v>4.5471163900144331</v>
      </c>
      <c r="G144" s="24">
        <v>4.6227948074494298</v>
      </c>
      <c r="H144" s="24">
        <v>4.7005088204388281</v>
      </c>
      <c r="I144" s="24">
        <v>4.780241353970446</v>
      </c>
      <c r="J144" s="24">
        <v>4.8619755503780846</v>
      </c>
      <c r="K144" s="24">
        <v>4.9456974235143951</v>
      </c>
      <c r="L144" s="24">
        <v>5.0313969716698912</v>
      </c>
      <c r="M144" s="24">
        <v>5.1190645055331778</v>
      </c>
      <c r="N144" s="24">
        <v>5.2086926235158932</v>
      </c>
      <c r="O144" s="24">
        <v>5.3002783671281222</v>
      </c>
      <c r="P144" s="24">
        <v>5.3938192907228384</v>
      </c>
      <c r="Q144" s="24">
        <v>5.4893146591007644</v>
      </c>
      <c r="R144" s="24">
        <v>5.5867684626168872</v>
      </c>
      <c r="S144" s="24">
        <v>5.6861855008449256</v>
      </c>
      <c r="T144" s="24">
        <v>5.7875717818149228</v>
      </c>
      <c r="U144" s="24">
        <v>5.8909381473822364</v>
      </c>
      <c r="V144" s="24">
        <v>5.9962966478585509</v>
      </c>
      <c r="W144" s="24">
        <v>6.1036601431268824</v>
      </c>
      <c r="X144" s="24">
        <v>6.2130462206835766</v>
      </c>
      <c r="Y144" s="24">
        <v>6.3244741792180212</v>
      </c>
      <c r="Z144" s="24">
        <v>6.4379638293753363</v>
      </c>
      <c r="AA144" s="24">
        <v>6.5535394171685999</v>
      </c>
      <c r="AB144" s="24">
        <v>6.6712274723535439</v>
      </c>
      <c r="AC144" s="24">
        <v>6.7910548389785781</v>
      </c>
      <c r="AD144" s="24">
        <v>6.9130523716974723</v>
      </c>
      <c r="AE144" s="24">
        <v>7.03725381554134</v>
      </c>
      <c r="AF144" s="24">
        <v>7.1636931296192854</v>
      </c>
      <c r="AG144" s="24">
        <v>7.2924077291939398</v>
      </c>
      <c r="AH144" s="25">
        <v>7.4234384856814488</v>
      </c>
    </row>
    <row r="145" spans="1:34" x14ac:dyDescent="0.25">
      <c r="A145" s="23">
        <v>6</v>
      </c>
      <c r="B145" s="24">
        <v>3.4504493382597481</v>
      </c>
      <c r="C145" s="24">
        <v>3.5017128144414298</v>
      </c>
      <c r="D145" s="24">
        <v>3.55481019394706</v>
      </c>
      <c r="E145" s="24">
        <v>3.609715683312317</v>
      </c>
      <c r="F145" s="24">
        <v>3.6664061682351718</v>
      </c>
      <c r="G145" s="24">
        <v>3.7248587475129509</v>
      </c>
      <c r="H145" s="24">
        <v>3.785054060835813</v>
      </c>
      <c r="I145" s="24">
        <v>3.8469762887867529</v>
      </c>
      <c r="J145" s="24">
        <v>3.9106098292947471</v>
      </c>
      <c r="K145" s="24">
        <v>3.975941951807624</v>
      </c>
      <c r="L145" s="24">
        <v>4.0429639102110704</v>
      </c>
      <c r="M145" s="24">
        <v>4.1116672707888702</v>
      </c>
      <c r="N145" s="24">
        <v>4.1820458875478357</v>
      </c>
      <c r="O145" s="24">
        <v>4.254098057593227</v>
      </c>
      <c r="P145" s="24">
        <v>4.3278225908731933</v>
      </c>
      <c r="Q145" s="24">
        <v>4.4032200077836334</v>
      </c>
      <c r="R145" s="24">
        <v>4.4802955542747114</v>
      </c>
      <c r="S145" s="24">
        <v>4.5590552855153206</v>
      </c>
      <c r="T145" s="24">
        <v>4.6395064651306814</v>
      </c>
      <c r="U145" s="24">
        <v>4.7216611905713259</v>
      </c>
      <c r="V145" s="24">
        <v>4.8055327677441166</v>
      </c>
      <c r="W145" s="24">
        <v>4.8911353121272434</v>
      </c>
      <c r="X145" s="24">
        <v>4.9784876668122253</v>
      </c>
      <c r="Y145" s="24">
        <v>5.0676103860836301</v>
      </c>
      <c r="Z145" s="24">
        <v>5.1585245361817522</v>
      </c>
      <c r="AA145" s="24">
        <v>5.2512556187148469</v>
      </c>
      <c r="AB145" s="24">
        <v>5.345831419033817</v>
      </c>
      <c r="AC145" s="24">
        <v>5.4422800367822539</v>
      </c>
      <c r="AD145" s="24">
        <v>5.540633582209102</v>
      </c>
      <c r="AE145" s="24">
        <v>5.6409270559406473</v>
      </c>
      <c r="AF145" s="24">
        <v>5.7431956726811739</v>
      </c>
      <c r="AG145" s="24">
        <v>5.8474781032884851</v>
      </c>
      <c r="AH145" s="25">
        <v>5.9538164747739044</v>
      </c>
    </row>
    <row r="146" spans="1:34" x14ac:dyDescent="0.25">
      <c r="A146" s="23">
        <v>7</v>
      </c>
      <c r="B146" s="24">
        <v>2.8158203142555749</v>
      </c>
      <c r="C146" s="24">
        <v>2.8539091970574639</v>
      </c>
      <c r="D146" s="24">
        <v>2.8935568103189468</v>
      </c>
      <c r="E146" s="24">
        <v>2.9347386161708808</v>
      </c>
      <c r="F146" s="24">
        <v>2.9774327559064089</v>
      </c>
      <c r="G146" s="24">
        <v>3.0216175839180361</v>
      </c>
      <c r="H146" s="24">
        <v>3.0672749954910961</v>
      </c>
      <c r="I146" s="24">
        <v>3.114390426803757</v>
      </c>
      <c r="J146" s="24">
        <v>3.1629495313801739</v>
      </c>
      <c r="K146" s="24">
        <v>3.2129408342633519</v>
      </c>
      <c r="L146" s="24">
        <v>3.264356844934154</v>
      </c>
      <c r="M146" s="24">
        <v>3.3171903852715352</v>
      </c>
      <c r="N146" s="24">
        <v>3.3714365648774871</v>
      </c>
      <c r="O146" s="24">
        <v>3.4270949364524461</v>
      </c>
      <c r="P146" s="24">
        <v>3.484165565539735</v>
      </c>
      <c r="Q146" s="24">
        <v>3.5426502281304311</v>
      </c>
      <c r="R146" s="24">
        <v>3.6025554257698711</v>
      </c>
      <c r="S146" s="24">
        <v>3.663888469222127</v>
      </c>
      <c r="T146" s="24">
        <v>3.726657877707594</v>
      </c>
      <c r="U146" s="24">
        <v>3.790877004271981</v>
      </c>
      <c r="V146" s="24">
        <v>3.8565604104173259</v>
      </c>
      <c r="W146" s="24">
        <v>3.9237234672169921</v>
      </c>
      <c r="X146" s="24">
        <v>3.992386273357678</v>
      </c>
      <c r="Y146" s="24">
        <v>4.0625706387191238</v>
      </c>
      <c r="Z146" s="24">
        <v>4.1342988851368014</v>
      </c>
      <c r="AA146" s="24">
        <v>4.2075977698141402</v>
      </c>
      <c r="AB146" s="24">
        <v>4.2824963336972219</v>
      </c>
      <c r="AC146" s="24">
        <v>4.3590239320248134</v>
      </c>
      <c r="AD146" s="24">
        <v>4.4372139306410308</v>
      </c>
      <c r="AE146" s="24">
        <v>4.517102585767339</v>
      </c>
      <c r="AF146" s="24">
        <v>4.5987263677032004</v>
      </c>
      <c r="AG146" s="24">
        <v>4.6821252029015881</v>
      </c>
      <c r="AH146" s="25">
        <v>4.7673424739690056</v>
      </c>
    </row>
    <row r="147" spans="1:34" x14ac:dyDescent="0.25">
      <c r="A147" s="23">
        <v>8</v>
      </c>
      <c r="B147" s="24">
        <v>2.32927559128012</v>
      </c>
      <c r="C147" s="24">
        <v>2.3567902065178208</v>
      </c>
      <c r="D147" s="24">
        <v>2.3856110903764298</v>
      </c>
      <c r="E147" s="24">
        <v>2.4157149605819779</v>
      </c>
      <c r="F147" s="24">
        <v>2.4470812140227882</v>
      </c>
      <c r="G147" s="24">
        <v>2.479689460686537</v>
      </c>
      <c r="H147" s="24">
        <v>2.5135228514537351</v>
      </c>
      <c r="I147" s="24">
        <v>2.54856807809773</v>
      </c>
      <c r="J147" s="24">
        <v>2.5848120497378488</v>
      </c>
      <c r="K147" s="24">
        <v>2.6222445470122731</v>
      </c>
      <c r="L147" s="24">
        <v>2.6608593349970402</v>
      </c>
      <c r="M147" s="24">
        <v>2.7006504911662841</v>
      </c>
      <c r="N147" s="24">
        <v>2.74161438071717</v>
      </c>
      <c r="O147" s="24">
        <v>2.783751811945312</v>
      </c>
      <c r="P147" s="24">
        <v>2.827064105989209</v>
      </c>
      <c r="Q147" s="24">
        <v>2.8715542944351098</v>
      </c>
      <c r="R147" s="24">
        <v>2.9172301344235332</v>
      </c>
      <c r="S147" s="24">
        <v>2.9641001923137211</v>
      </c>
      <c r="T147" s="24">
        <v>3.0121742429212461</v>
      </c>
      <c r="U147" s="24">
        <v>3.061466894886995</v>
      </c>
      <c r="V147" s="24">
        <v>3.111993965308177</v>
      </c>
      <c r="W147" s="24">
        <v>3.1637720808533389</v>
      </c>
      <c r="X147" s="24">
        <v>3.2168225958043499</v>
      </c>
      <c r="Y147" s="24">
        <v>3.271168575636128</v>
      </c>
      <c r="Z147" s="24">
        <v>3.3268335977793169</v>
      </c>
      <c r="AA147" s="24">
        <v>3.383845675032525</v>
      </c>
      <c r="AB147" s="24">
        <v>3.442235103937012</v>
      </c>
      <c r="AC147" s="24">
        <v>3.5020324953267141</v>
      </c>
      <c r="AD147" s="24">
        <v>3.563272470640932</v>
      </c>
      <c r="AE147" s="24">
        <v>3.6259925416962999</v>
      </c>
      <c r="AF147" s="24">
        <v>3.6902304343874559</v>
      </c>
      <c r="AG147" s="24">
        <v>3.7560273307625529</v>
      </c>
      <c r="AH147" s="25">
        <v>3.8234278690232681</v>
      </c>
    </row>
    <row r="148" spans="1:34" x14ac:dyDescent="0.25">
      <c r="A148" s="23">
        <v>9</v>
      </c>
      <c r="B148" s="24">
        <v>1.961909452059269</v>
      </c>
      <c r="C148" s="24">
        <v>1.981183208575596</v>
      </c>
      <c r="D148" s="24">
        <v>2.0015334828998128</v>
      </c>
      <c r="E148" s="24">
        <v>2.022938248353126</v>
      </c>
      <c r="F148" s="24">
        <v>2.0453781574190328</v>
      </c>
      <c r="G148" s="24">
        <v>2.068834075680388</v>
      </c>
      <c r="H148" s="24">
        <v>2.0932904096128802</v>
      </c>
      <c r="I148" s="24">
        <v>2.1187351065850271</v>
      </c>
      <c r="J148" s="24">
        <v>2.145156331311334</v>
      </c>
      <c r="K148" s="24">
        <v>2.17254512002516</v>
      </c>
      <c r="L148" s="24">
        <v>2.2008964933977149</v>
      </c>
      <c r="M148" s="24">
        <v>2.230205784498311</v>
      </c>
      <c r="N148" s="24">
        <v>2.260470614119289</v>
      </c>
      <c r="O148" s="24">
        <v>2.2916930461514382</v>
      </c>
      <c r="P148" s="24">
        <v>2.3238756573284318</v>
      </c>
      <c r="Q148" s="24">
        <v>2.3570227348316992</v>
      </c>
      <c r="R148" s="24">
        <v>2.3911432913969302</v>
      </c>
      <c r="S148" s="24">
        <v>2.426247148978546</v>
      </c>
      <c r="T148" s="24">
        <v>2.4623453379872919</v>
      </c>
      <c r="U148" s="24">
        <v>2.4994537226592319</v>
      </c>
      <c r="V148" s="24">
        <v>2.5375893756867538</v>
      </c>
      <c r="W148" s="24">
        <v>2.5767701793335762</v>
      </c>
      <c r="X148" s="24">
        <v>2.6170187434767449</v>
      </c>
      <c r="Y148" s="24">
        <v>2.6583593891863542</v>
      </c>
      <c r="Z148" s="24">
        <v>2.7008169494882242</v>
      </c>
      <c r="AA148" s="24">
        <v>2.744420692776139</v>
      </c>
      <c r="AB148" s="24">
        <v>2.7892021711865289</v>
      </c>
      <c r="AC148" s="24">
        <v>2.8351932511485161</v>
      </c>
      <c r="AD148" s="24">
        <v>2.882429809696569</v>
      </c>
      <c r="AE148" s="24">
        <v>2.9309506142425001</v>
      </c>
      <c r="AF148" s="24">
        <v>2.980794646276125</v>
      </c>
      <c r="AG148" s="24">
        <v>3.0320043434407711</v>
      </c>
      <c r="AH148" s="25">
        <v>3.0846255995332892</v>
      </c>
    </row>
    <row r="149" spans="1:34" x14ac:dyDescent="0.25">
      <c r="A149" s="23">
        <v>10</v>
      </c>
      <c r="B149" s="24">
        <v>1.687957733158975</v>
      </c>
      <c r="C149" s="24">
        <v>1.7010571228239539</v>
      </c>
      <c r="D149" s="24">
        <v>1.7150259905094709</v>
      </c>
      <c r="E149" s="24">
        <v>1.729843565131908</v>
      </c>
      <c r="F149" s="24">
        <v>1.7454917547699409</v>
      </c>
      <c r="G149" s="24">
        <v>1.7619526806015979</v>
      </c>
      <c r="H149" s="24">
        <v>1.779212004697744</v>
      </c>
      <c r="I149" s="24">
        <v>1.7972589300220729</v>
      </c>
      <c r="J149" s="24">
        <v>1.816082876884265</v>
      </c>
      <c r="K149" s="24">
        <v>1.835676137112854</v>
      </c>
      <c r="L149" s="24">
        <v>1.856034986974227</v>
      </c>
      <c r="M149" s="24">
        <v>1.8771560151328761</v>
      </c>
      <c r="N149" s="24">
        <v>1.8990380979763151</v>
      </c>
      <c r="O149" s="24">
        <v>1.9216845549905079</v>
      </c>
      <c r="P149" s="24">
        <v>1.945099218504305</v>
      </c>
      <c r="Q149" s="24">
        <v>1.9692876312943079</v>
      </c>
      <c r="R149" s="24">
        <v>1.994260061691383</v>
      </c>
      <c r="S149" s="24">
        <v>2.0200275872451292</v>
      </c>
      <c r="T149" s="24">
        <v>2.0466024939614682</v>
      </c>
      <c r="U149" s="24">
        <v>2.07400190167164</v>
      </c>
      <c r="V149" s="24">
        <v>2.102244138663206</v>
      </c>
      <c r="W149" s="24">
        <v>2.1313483427950621</v>
      </c>
      <c r="X149" s="24">
        <v>2.1613383795394312</v>
      </c>
      <c r="Y149" s="24">
        <v>2.1922398255615789</v>
      </c>
      <c r="Z149" s="24">
        <v>2.224078769482507</v>
      </c>
      <c r="AA149" s="24">
        <v>2.2568857352911711</v>
      </c>
      <c r="AB149" s="24">
        <v>2.2906935307191811</v>
      </c>
      <c r="AC149" s="24">
        <v>2.3255352777908289</v>
      </c>
      <c r="AD149" s="24">
        <v>2.3614481091357642</v>
      </c>
      <c r="AE149" s="24">
        <v>2.3984720477609751</v>
      </c>
      <c r="AF149" s="24">
        <v>2.43664733075145</v>
      </c>
      <c r="AG149" s="24">
        <v>2.4760176513456931</v>
      </c>
      <c r="AH149" s="25">
        <v>2.5166301589357332</v>
      </c>
    </row>
    <row r="150" spans="1:34" x14ac:dyDescent="0.25">
      <c r="A150" s="23">
        <v>11</v>
      </c>
      <c r="B150" s="24">
        <v>1.48479782498528</v>
      </c>
      <c r="C150" s="24">
        <v>1.493522422696145</v>
      </c>
      <c r="D150" s="24">
        <v>1.5029321696658631</v>
      </c>
      <c r="E150" s="24">
        <v>1.513007550405993</v>
      </c>
      <c r="F150" s="24">
        <v>1.5237317285903871</v>
      </c>
      <c r="G150" s="24">
        <v>1.5350880809922489</v>
      </c>
      <c r="H150" s="24">
        <v>1.5470635252776179</v>
      </c>
      <c r="I150" s="24">
        <v>1.5596485200053689</v>
      </c>
      <c r="J150" s="24">
        <v>1.5728337410803539</v>
      </c>
      <c r="K150" s="24">
        <v>1.586612735926284</v>
      </c>
      <c r="L150" s="24">
        <v>1.6009830364047219</v>
      </c>
      <c r="M150" s="24">
        <v>1.6159424867753329</v>
      </c>
      <c r="N150" s="24">
        <v>1.6314912190208071</v>
      </c>
      <c r="O150" s="24">
        <v>1.647633808222285</v>
      </c>
      <c r="P150" s="24">
        <v>1.664375342303793</v>
      </c>
      <c r="Q150" s="24">
        <v>1.68172261963711</v>
      </c>
      <c r="R150" s="24">
        <v>1.699687164148278</v>
      </c>
      <c r="S150" s="24">
        <v>1.718281308982071</v>
      </c>
      <c r="T150" s="24">
        <v>1.737518595739588</v>
      </c>
      <c r="U150" s="24">
        <v>1.7574173998472411</v>
      </c>
      <c r="V150" s="24">
        <v>1.77799730518777</v>
      </c>
      <c r="W150" s="24">
        <v>1.7992787052152439</v>
      </c>
      <c r="X150" s="24">
        <v>1.821286720997062</v>
      </c>
      <c r="Y150" s="24">
        <v>1.8440481847936689</v>
      </c>
      <c r="Z150" s="24">
        <v>1.8675904408212389</v>
      </c>
      <c r="AA150" s="24">
        <v>1.8919452686639071</v>
      </c>
      <c r="AB150" s="24">
        <v>1.9171467316484569</v>
      </c>
      <c r="AC150" s="24">
        <v>1.9432292073943589</v>
      </c>
      <c r="AD150" s="24">
        <v>1.970231084126435</v>
      </c>
      <c r="AE150" s="24">
        <v>1.9981936404468501</v>
      </c>
      <c r="AF150" s="24">
        <v>2.0271583690357668</v>
      </c>
      <c r="AG150" s="24">
        <v>2.0571702187268688</v>
      </c>
      <c r="AH150" s="25">
        <v>2.0882775945073559</v>
      </c>
    </row>
    <row r="151" spans="1:34" x14ac:dyDescent="0.25">
      <c r="A151" s="23">
        <v>12</v>
      </c>
      <c r="B151" s="24">
        <v>1.332948671784294</v>
      </c>
      <c r="C151" s="24">
        <v>1.338831135465486</v>
      </c>
      <c r="D151" s="24">
        <v>1.3452371306695181</v>
      </c>
      <c r="E151" s="24">
        <v>1.352148397503123</v>
      </c>
      <c r="F151" s="24">
        <v>1.3595493552353271</v>
      </c>
      <c r="G151" s="24">
        <v>1.3674246362345099</v>
      </c>
      <c r="H151" s="24">
        <v>1.375762413761888</v>
      </c>
      <c r="I151" s="24">
        <v>1.384554401971509</v>
      </c>
      <c r="J151" s="24">
        <v>1.3937925323634039</v>
      </c>
      <c r="K151" s="24">
        <v>1.4034716079564571</v>
      </c>
      <c r="L151" s="24">
        <v>1.4135904162074091</v>
      </c>
      <c r="M151" s="24">
        <v>1.4241480569710989</v>
      </c>
      <c r="N151" s="24">
        <v>1.4351459178253949</v>
      </c>
      <c r="O151" s="24">
        <v>1.446589829446612</v>
      </c>
      <c r="P151" s="24">
        <v>1.4584861353539551</v>
      </c>
      <c r="Q151" s="24">
        <v>1.470842889514375</v>
      </c>
      <c r="R151" s="24">
        <v>1.483672871449093</v>
      </c>
      <c r="S151" s="24">
        <v>1.4969896698980549</v>
      </c>
      <c r="T151" s="24">
        <v>1.5108080820575369</v>
      </c>
      <c r="U151" s="24">
        <v>1.525147738949129</v>
      </c>
      <c r="V151" s="24">
        <v>1.5400294800507459</v>
      </c>
      <c r="W151" s="24">
        <v>1.5554749544116331</v>
      </c>
      <c r="X151" s="24">
        <v>1.5715105386943671</v>
      </c>
      <c r="Y151" s="24">
        <v>1.5881643207545639</v>
      </c>
      <c r="Z151" s="24">
        <v>1.6054649004035759</v>
      </c>
      <c r="AA151" s="24">
        <v>1.6234453128207129</v>
      </c>
      <c r="AB151" s="24">
        <v>1.6421408769279351</v>
      </c>
      <c r="AC151" s="24">
        <v>1.6615872259398869</v>
      </c>
      <c r="AD151" s="24">
        <v>1.681824003676569</v>
      </c>
      <c r="AE151" s="24">
        <v>1.7028937443353209</v>
      </c>
      <c r="AF151" s="24">
        <v>1.724839196191482</v>
      </c>
      <c r="AG151" s="24">
        <v>1.74770656367391</v>
      </c>
      <c r="AH151" s="25">
        <v>1.7715455073649831</v>
      </c>
    </row>
    <row r="152" spans="1:34" x14ac:dyDescent="0.25">
      <c r="A152" s="23">
        <v>13</v>
      </c>
      <c r="B152" s="24">
        <v>1.2160707716422039</v>
      </c>
      <c r="C152" s="24">
        <v>1.2203768422453789</v>
      </c>
      <c r="D152" s="24">
        <v>1.2250675376610449</v>
      </c>
      <c r="E152" s="24">
        <v>1.230125853591111</v>
      </c>
      <c r="F152" s="24">
        <v>1.2355374648997799</v>
      </c>
      <c r="G152" s="24">
        <v>1.2412882595506061</v>
      </c>
      <c r="H152" s="24">
        <v>1.247367666399982</v>
      </c>
      <c r="I152" s="24">
        <v>1.253768655197131</v>
      </c>
      <c r="J152" s="24">
        <v>1.260484413037261</v>
      </c>
      <c r="K152" s="24">
        <v>1.2675109985344331</v>
      </c>
      <c r="L152" s="24">
        <v>1.274848454740561</v>
      </c>
      <c r="M152" s="24">
        <v>1.282497137105661</v>
      </c>
      <c r="N152" s="24">
        <v>1.2904596888027751</v>
      </c>
      <c r="O152" s="24">
        <v>1.2987431961033959</v>
      </c>
      <c r="P152" s="24">
        <v>1.3073552581219039</v>
      </c>
      <c r="Q152" s="24">
        <v>1.316305184420427</v>
      </c>
      <c r="R152" s="24">
        <v>1.325607010115361</v>
      </c>
      <c r="S152" s="24">
        <v>1.335275579541827</v>
      </c>
      <c r="T152" s="24">
        <v>1.345326945491276</v>
      </c>
      <c r="U152" s="24">
        <v>1.3557819945804741</v>
      </c>
      <c r="V152" s="24">
        <v>1.3666628218825141</v>
      </c>
      <c r="W152" s="24">
        <v>1.3779923320418179</v>
      </c>
      <c r="X152" s="24">
        <v>1.3897981573161371</v>
      </c>
      <c r="Y152" s="24">
        <v>1.4021096411562639</v>
      </c>
      <c r="Z152" s="24">
        <v>1.4149566389687249</v>
      </c>
      <c r="AA152" s="24">
        <v>1.4283734415280041</v>
      </c>
      <c r="AB152" s="24">
        <v>1.4423966233512391</v>
      </c>
      <c r="AC152" s="24">
        <v>1.4570630732482499</v>
      </c>
      <c r="AD152" s="24">
        <v>1.472413690634214</v>
      </c>
      <c r="AE152" s="24">
        <v>1.488492265301645</v>
      </c>
      <c r="AF152" s="24">
        <v>1.5053428011210599</v>
      </c>
      <c r="AG152" s="24">
        <v>1.5230127581164929</v>
      </c>
      <c r="AH152" s="25">
        <v>1.5415530524654959</v>
      </c>
    </row>
    <row r="153" spans="1:34" x14ac:dyDescent="0.25">
      <c r="A153" s="23">
        <v>14</v>
      </c>
      <c r="B153" s="24">
        <v>1.1209661764852841</v>
      </c>
      <c r="C153" s="24">
        <v>1.124694677989307</v>
      </c>
      <c r="D153" s="24">
        <v>1.128691608621138</v>
      </c>
      <c r="E153" s="24">
        <v>1.132941219677863</v>
      </c>
      <c r="F153" s="24">
        <v>1.1374304416188601</v>
      </c>
      <c r="G153" s="24">
        <v>1.142146418002864</v>
      </c>
      <c r="H153" s="24">
        <v>1.14707983328144</v>
      </c>
      <c r="I153" s="24">
        <v>1.152224912798987</v>
      </c>
      <c r="J153" s="24">
        <v>1.157576099245887</v>
      </c>
      <c r="K153" s="24">
        <v>1.1631307068313761</v>
      </c>
      <c r="L153" s="24">
        <v>1.1688900342025479</v>
      </c>
      <c r="M153" s="24">
        <v>1.1748556924045941</v>
      </c>
      <c r="N153" s="24">
        <v>1.181031580205737</v>
      </c>
      <c r="O153" s="24">
        <v>1.1874260394726399</v>
      </c>
      <c r="P153" s="24">
        <v>1.194047924914855</v>
      </c>
      <c r="Q153" s="24">
        <v>1.2009078016896879</v>
      </c>
      <c r="R153" s="24">
        <v>1.208020960508708</v>
      </c>
      <c r="S153" s="24">
        <v>1.21540350130222</v>
      </c>
      <c r="T153" s="24">
        <v>1.2230727324568491</v>
      </c>
      <c r="U153" s="24">
        <v>1.2310507961845369</v>
      </c>
      <c r="V153" s="24">
        <v>1.23936104315355</v>
      </c>
      <c r="W153" s="24">
        <v>1.248027633603483</v>
      </c>
      <c r="X153" s="24">
        <v>1.257079455387266</v>
      </c>
      <c r="Y153" s="24">
        <v>1.266547107550867</v>
      </c>
      <c r="Z153" s="24">
        <v>1.276461701095988</v>
      </c>
      <c r="AA153" s="24">
        <v>1.2868587823922939</v>
      </c>
      <c r="AB153" s="24">
        <v>1.297776181552093</v>
      </c>
      <c r="AC153" s="24">
        <v>1.309252042980384</v>
      </c>
      <c r="AD153" s="24">
        <v>1.3213285216875179</v>
      </c>
      <c r="AE153" s="24">
        <v>1.334050663061185</v>
      </c>
      <c r="AF153" s="24">
        <v>1.3474637265670779</v>
      </c>
      <c r="AG153" s="24">
        <v>1.361616427824405</v>
      </c>
      <c r="AH153" s="25">
        <v>1.3765609386058959</v>
      </c>
    </row>
    <row r="154" spans="1:34" x14ac:dyDescent="0.25">
      <c r="A154" s="23">
        <v>15</v>
      </c>
      <c r="B154" s="24">
        <v>1.0375784920798621</v>
      </c>
      <c r="C154" s="24">
        <v>1.0414613314908019</v>
      </c>
      <c r="D154" s="24">
        <v>1.0455191153705381</v>
      </c>
      <c r="E154" s="24">
        <v>1.049737350611333</v>
      </c>
      <c r="F154" s="24">
        <v>1.0541042232677369</v>
      </c>
      <c r="G154" s="24">
        <v>1.05860813249366</v>
      </c>
      <c r="H154" s="24">
        <v>1.0632410183358429</v>
      </c>
      <c r="I154" s="24">
        <v>1.0679983617338631</v>
      </c>
      <c r="J154" s="24">
        <v>1.07287586097328</v>
      </c>
      <c r="K154" s="24">
        <v>1.077872085858506</v>
      </c>
      <c r="L154" s="24">
        <v>1.082989590631809</v>
      </c>
      <c r="M154" s="24">
        <v>1.088231241933552</v>
      </c>
      <c r="N154" s="24">
        <v>1.093602194127133</v>
      </c>
      <c r="O154" s="24">
        <v>1.0991120446743941</v>
      </c>
      <c r="P154" s="24">
        <v>1.104770903880063</v>
      </c>
      <c r="Q154" s="24">
        <v>1.1105905924966251</v>
      </c>
      <c r="R154" s="24">
        <v>1.1165876568308239</v>
      </c>
      <c r="S154" s="24">
        <v>1.122779452408138</v>
      </c>
      <c r="T154" s="24">
        <v>1.12918454321037</v>
      </c>
      <c r="U154" s="24">
        <v>1.1358263270446349</v>
      </c>
      <c r="V154" s="24">
        <v>1.142729410174375</v>
      </c>
      <c r="W154" s="24">
        <v>1.1499192084343599</v>
      </c>
      <c r="X154" s="24">
        <v>1.1574258652726961</v>
      </c>
      <c r="Y154" s="24">
        <v>1.1652812353305291</v>
      </c>
      <c r="Z154" s="24">
        <v>1.1735176852047391</v>
      </c>
      <c r="AA154" s="24">
        <v>1.182172016860163</v>
      </c>
      <c r="AB154" s="24">
        <v>1.1912833160042891</v>
      </c>
      <c r="AC154" s="24">
        <v>1.2008909826372871</v>
      </c>
      <c r="AD154" s="24">
        <v>1.211038427364685</v>
      </c>
      <c r="AE154" s="24">
        <v>1.221771951169349</v>
      </c>
      <c r="AF154" s="24">
        <v>1.2331380691121461</v>
      </c>
      <c r="AG154" s="24">
        <v>1.2451867524074629</v>
      </c>
      <c r="AH154" s="25">
        <v>1.2579714284232051</v>
      </c>
    </row>
    <row r="155" spans="1:34" x14ac:dyDescent="0.25">
      <c r="A155" s="23">
        <v>16</v>
      </c>
      <c r="B155" s="24">
        <v>0.95899287803236133</v>
      </c>
      <c r="C155" s="24">
        <v>0.9634950453835035</v>
      </c>
      <c r="D155" s="24">
        <v>0.96810138357009656</v>
      </c>
      <c r="E155" s="24">
        <v>0.97279865507957752</v>
      </c>
      <c r="F155" s="24">
        <v>0.97757630156167497</v>
      </c>
      <c r="G155" s="24">
        <v>0.98242397776547152</v>
      </c>
      <c r="H155" s="24">
        <v>0.98733487933288544</v>
      </c>
      <c r="I155" s="24">
        <v>0.99230574279866923</v>
      </c>
      <c r="J155" s="24">
        <v>0.99733352204355807</v>
      </c>
      <c r="K155" s="24">
        <v>1.0024180424671409</v>
      </c>
      <c r="L155" s="24">
        <v>1.0075631139068599</v>
      </c>
      <c r="M155" s="24">
        <v>1.0127728585982569</v>
      </c>
      <c r="N155" s="24">
        <v>1.0180536864999019</v>
      </c>
      <c r="O155" s="24">
        <v>1.023416450668815</v>
      </c>
      <c r="P155" s="24">
        <v>1.028872517004902</v>
      </c>
      <c r="Q155" s="24">
        <v>1.03443496185582</v>
      </c>
      <c r="R155" s="24">
        <v>1.0401215871234919</v>
      </c>
      <c r="S155" s="24">
        <v>1.04595100392857</v>
      </c>
      <c r="T155" s="24">
        <v>1.051943031848033</v>
      </c>
      <c r="U155" s="24">
        <v>1.0581223242841711</v>
      </c>
      <c r="V155" s="24">
        <v>1.064514743095603</v>
      </c>
      <c r="W155" s="24">
        <v>1.0711469597122749</v>
      </c>
      <c r="X155" s="24">
        <v>1.078050373177468</v>
      </c>
      <c r="Y155" s="24">
        <v>1.0852580937275029</v>
      </c>
      <c r="Z155" s="24">
        <v>1.092803743554438</v>
      </c>
      <c r="AA155" s="24">
        <v>1.100725380218285</v>
      </c>
      <c r="AB155" s="24">
        <v>1.109063345021706</v>
      </c>
      <c r="AC155" s="24">
        <v>1.117858293560049</v>
      </c>
      <c r="AD155" s="24">
        <v>1.127154892034016</v>
      </c>
      <c r="AE155" s="24">
        <v>1.137000697021652</v>
      </c>
      <c r="AF155" s="24">
        <v>1.1474434791789969</v>
      </c>
      <c r="AG155" s="24">
        <v>1.1585344653156151</v>
      </c>
      <c r="AH155" s="25">
        <v>1.1703283383945851</v>
      </c>
    </row>
    <row r="156" spans="1:34" x14ac:dyDescent="0.25">
      <c r="A156" s="23">
        <v>17</v>
      </c>
      <c r="B156" s="24">
        <v>0.88143604778926665</v>
      </c>
      <c r="C156" s="24">
        <v>0.88675561614110276</v>
      </c>
      <c r="D156" s="24">
        <v>0.89213129272071401</v>
      </c>
      <c r="E156" s="24">
        <v>0.89755109561071134</v>
      </c>
      <c r="F156" s="24">
        <v>0.90300572205599827</v>
      </c>
      <c r="G156" s="24">
        <v>0.9084860824008304</v>
      </c>
      <c r="H156" s="24">
        <v>0.91398662788230189</v>
      </c>
      <c r="I156" s="24">
        <v>0.91950535063034311</v>
      </c>
      <c r="J156" s="24">
        <v>0.92504046012086794</v>
      </c>
      <c r="K156" s="24">
        <v>0.93059303734864107</v>
      </c>
      <c r="L156" s="24">
        <v>0.93616814774627855</v>
      </c>
      <c r="M156" s="24">
        <v>0.94177116914449643</v>
      </c>
      <c r="N156" s="24">
        <v>0.94740976709704106</v>
      </c>
      <c r="O156" s="24">
        <v>0.953096050256108</v>
      </c>
      <c r="P156" s="24">
        <v>0.95884264011678244</v>
      </c>
      <c r="Q156" s="24">
        <v>0.9646638686218989</v>
      </c>
      <c r="R156" s="24">
        <v>0.97057879326855279</v>
      </c>
      <c r="S156" s="24">
        <v>0.97660728077256909</v>
      </c>
      <c r="T156" s="24">
        <v>0.98277040630610024</v>
      </c>
      <c r="U156" s="24">
        <v>0.98909407886661505</v>
      </c>
      <c r="V156" s="24">
        <v>0.99560541590791007</v>
      </c>
      <c r="W156" s="24">
        <v>1.002332344455112</v>
      </c>
      <c r="X156" s="24">
        <v>1.009307519146674</v>
      </c>
      <c r="Y156" s="24">
        <v>1.016565305814092</v>
      </c>
      <c r="Z156" s="24">
        <v>1.024140582244595</v>
      </c>
      <c r="AA156" s="24">
        <v>1.0320726615933731</v>
      </c>
      <c r="AB156" s="24">
        <v>1.0404031407582659</v>
      </c>
      <c r="AC156" s="24">
        <v>1.049173930929802</v>
      </c>
      <c r="AD156" s="24">
        <v>1.058430953903857</v>
      </c>
      <c r="AE156" s="24">
        <v>1.0682230218536479</v>
      </c>
      <c r="AF156" s="24">
        <v>1.078599161030392</v>
      </c>
      <c r="AG156" s="24">
        <v>1.089611853838826</v>
      </c>
      <c r="AH156" s="25">
        <v>1.101317038837208</v>
      </c>
    </row>
    <row r="157" spans="1:34" x14ac:dyDescent="0.25">
      <c r="A157" s="23">
        <v>18</v>
      </c>
      <c r="B157" s="24">
        <v>0.80427626863716717</v>
      </c>
      <c r="C157" s="24">
        <v>0.81034439407740266</v>
      </c>
      <c r="D157" s="24">
        <v>0.81644327616339996</v>
      </c>
      <c r="E157" s="24">
        <v>0.82256218857294672</v>
      </c>
      <c r="F157" s="24">
        <v>0.8286930841461233</v>
      </c>
      <c r="G157" s="24">
        <v>0.83482812882236368</v>
      </c>
      <c r="H157" s="24">
        <v>0.84096302943393719</v>
      </c>
      <c r="I157" s="24">
        <v>0.8470970337059488</v>
      </c>
      <c r="J157" s="24">
        <v>0.85322960670948578</v>
      </c>
      <c r="K157" s="24">
        <v>0.85936308503448899</v>
      </c>
      <c r="L157" s="24">
        <v>0.86550378970875175</v>
      </c>
      <c r="M157" s="24">
        <v>0.87165835415816706</v>
      </c>
      <c r="N157" s="24">
        <v>0.87783569953165796</v>
      </c>
      <c r="O157" s="24">
        <v>0.88404919007659499</v>
      </c>
      <c r="P157" s="24">
        <v>0.89031270288323749</v>
      </c>
      <c r="Q157" s="24">
        <v>0.89664182548959437</v>
      </c>
      <c r="R157" s="24">
        <v>0.90305687098793874</v>
      </c>
      <c r="S157" s="24">
        <v>0.90957896168927221</v>
      </c>
      <c r="T157" s="24">
        <v>0.91623042836092394</v>
      </c>
      <c r="U157" s="24">
        <v>0.92303843559553778</v>
      </c>
      <c r="V157" s="24">
        <v>0.93003135644208468</v>
      </c>
      <c r="W157" s="24">
        <v>0.93723837352086548</v>
      </c>
      <c r="X157" s="24">
        <v>0.94469339706551125</v>
      </c>
      <c r="Y157" s="24">
        <v>0.95243204850269492</v>
      </c>
      <c r="Z157" s="24">
        <v>0.96049046121482351</v>
      </c>
      <c r="AA157" s="24">
        <v>0.96890920395226166</v>
      </c>
      <c r="AB157" s="24">
        <v>0.97773112920802407</v>
      </c>
      <c r="AC157" s="24">
        <v>0.98699940376781115</v>
      </c>
      <c r="AD157" s="24">
        <v>0.99676120502267629</v>
      </c>
      <c r="AE157" s="24">
        <v>1.007066600741013</v>
      </c>
      <c r="AF157" s="24">
        <v>1.0179658727692129</v>
      </c>
      <c r="AG157" s="24">
        <v>1.029512759107192</v>
      </c>
      <c r="AH157" s="25">
        <v>1.0417644539083819</v>
      </c>
    </row>
    <row r="158" spans="1:34" x14ac:dyDescent="0.25">
      <c r="A158" s="23">
        <v>19</v>
      </c>
      <c r="B158" s="24">
        <v>0.73002336170267412</v>
      </c>
      <c r="C158" s="24">
        <v>0.73650428334621676</v>
      </c>
      <c r="D158" s="24">
        <v>0.74301332107917795</v>
      </c>
      <c r="E158" s="24">
        <v>0.74954100417452196</v>
      </c>
      <c r="F158" s="24">
        <v>0.75608054106750522</v>
      </c>
      <c r="G158" s="24">
        <v>0.76262535329273795</v>
      </c>
      <c r="H158" s="24">
        <v>0.76917240327766379</v>
      </c>
      <c r="I158" s="24">
        <v>0.77572219434256218</v>
      </c>
      <c r="J158" s="24">
        <v>0.78227544715369346</v>
      </c>
      <c r="K158" s="24">
        <v>0.78883575389617477</v>
      </c>
      <c r="L158" s="24">
        <v>0.79541069119297969</v>
      </c>
      <c r="M158" s="24">
        <v>0.80200814806518039</v>
      </c>
      <c r="N158" s="24">
        <v>0.80863830125687708</v>
      </c>
      <c r="O158" s="24">
        <v>0.81531577061061244</v>
      </c>
      <c r="P158" s="24">
        <v>0.82205568881181679</v>
      </c>
      <c r="Q158" s="24">
        <v>0.82887489899367239</v>
      </c>
      <c r="R158" s="24">
        <v>0.83579496984362978</v>
      </c>
      <c r="S158" s="24">
        <v>0.84283827926786969</v>
      </c>
      <c r="T158" s="24">
        <v>0.85002841362889947</v>
      </c>
      <c r="U158" s="24">
        <v>0.85739379311453812</v>
      </c>
      <c r="V158" s="24">
        <v>0.86496404636893243</v>
      </c>
      <c r="W158" s="24">
        <v>0.87276961160755806</v>
      </c>
      <c r="X158" s="24">
        <v>0.88084565465922116</v>
      </c>
      <c r="Y158" s="24">
        <v>0.88922905254577078</v>
      </c>
      <c r="Z158" s="24">
        <v>0.89795719424478948</v>
      </c>
      <c r="AA158" s="24">
        <v>0.90707190410181704</v>
      </c>
      <c r="AB158" s="24">
        <v>0.9166172902050439</v>
      </c>
      <c r="AC158" s="24">
        <v>0.92663777493534605</v>
      </c>
      <c r="AD158" s="24">
        <v>0.93718179127895351</v>
      </c>
      <c r="AE158" s="24">
        <v>0.94830066259943591</v>
      </c>
      <c r="AF158" s="24">
        <v>0.96004592633836439</v>
      </c>
      <c r="AG158" s="24">
        <v>0.97247257609082793</v>
      </c>
      <c r="AH158" s="25">
        <v>0.98563906160543302</v>
      </c>
    </row>
    <row r="159" spans="1:34" x14ac:dyDescent="0.25">
      <c r="A159" s="26">
        <v>20</v>
      </c>
      <c r="B159" s="27">
        <v>0.66432870195253468</v>
      </c>
      <c r="C159" s="27">
        <v>0.67061974194150997</v>
      </c>
      <c r="D159" s="27">
        <v>0.67695896848922654</v>
      </c>
      <c r="E159" s="27">
        <v>0.68333816646382428</v>
      </c>
      <c r="F159" s="27">
        <v>0.68975179989573543</v>
      </c>
      <c r="G159" s="27">
        <v>0.69619454591474594</v>
      </c>
      <c r="H159" s="27">
        <v>0.70266462254347761</v>
      </c>
      <c r="I159" s="27">
        <v>0.70916378869738639</v>
      </c>
      <c r="J159" s="27">
        <v>0.71569402063791132</v>
      </c>
      <c r="K159" s="27">
        <v>0.72226016614534472</v>
      </c>
      <c r="L159" s="27">
        <v>0.72887105743783098</v>
      </c>
      <c r="M159" s="27">
        <v>0.73553583913161458</v>
      </c>
      <c r="N159" s="27">
        <v>0.74226594356597009</v>
      </c>
      <c r="O159" s="27">
        <v>0.74907724617861982</v>
      </c>
      <c r="P159" s="27">
        <v>0.75598613525017588</v>
      </c>
      <c r="Q159" s="27">
        <v>0.76301070950899907</v>
      </c>
      <c r="R159" s="27">
        <v>0.77017379323771284</v>
      </c>
      <c r="S159" s="27">
        <v>0.77749901993766846</v>
      </c>
      <c r="T159" s="27">
        <v>0.78501123156654629</v>
      </c>
      <c r="U159" s="27">
        <v>0.79274010390734362</v>
      </c>
      <c r="V159" s="27">
        <v>0.80071652119938563</v>
      </c>
      <c r="W159" s="27">
        <v>0.80897217725332726</v>
      </c>
      <c r="X159" s="27">
        <v>0.81754349349314914</v>
      </c>
      <c r="Y159" s="27">
        <v>0.82646860253587406</v>
      </c>
      <c r="Z159" s="27">
        <v>0.83578614895425773</v>
      </c>
      <c r="AA159" s="27">
        <v>0.84553921268901666</v>
      </c>
      <c r="AB159" s="27">
        <v>0.85577315742351712</v>
      </c>
      <c r="AC159" s="27">
        <v>0.86653366113381203</v>
      </c>
      <c r="AD159" s="27">
        <v>0.87787041240130703</v>
      </c>
      <c r="AE159" s="27">
        <v>0.88983599018474857</v>
      </c>
      <c r="AF159" s="27">
        <v>0.90248318752088275</v>
      </c>
      <c r="AG159" s="27">
        <v>0.9158682535999747</v>
      </c>
      <c r="AH159" s="28">
        <v>0.93005089376580763</v>
      </c>
    </row>
    <row r="162" spans="1:34" ht="28.9" customHeight="1" x14ac:dyDescent="0.5">
      <c r="A162" s="1" t="s">
        <v>19</v>
      </c>
      <c r="B162" s="1"/>
    </row>
    <row r="163" spans="1:34" x14ac:dyDescent="0.25">
      <c r="A163" s="17" t="s">
        <v>12</v>
      </c>
      <c r="B163" s="18" t="s">
        <v>13</v>
      </c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9"/>
    </row>
    <row r="164" spans="1:34" x14ac:dyDescent="0.25">
      <c r="A164" s="20" t="s">
        <v>14</v>
      </c>
      <c r="B164" s="21">
        <v>128</v>
      </c>
      <c r="C164" s="21">
        <v>148</v>
      </c>
      <c r="D164" s="21">
        <v>168</v>
      </c>
      <c r="E164" s="21">
        <v>188</v>
      </c>
      <c r="F164" s="21">
        <v>208</v>
      </c>
      <c r="G164" s="21">
        <v>228</v>
      </c>
      <c r="H164" s="21">
        <v>248</v>
      </c>
      <c r="I164" s="21">
        <v>268</v>
      </c>
      <c r="J164" s="21">
        <v>288</v>
      </c>
      <c r="K164" s="21">
        <v>308</v>
      </c>
      <c r="L164" s="21">
        <v>328</v>
      </c>
      <c r="M164" s="21">
        <v>348</v>
      </c>
      <c r="N164" s="21">
        <v>368</v>
      </c>
      <c r="O164" s="21">
        <v>388</v>
      </c>
      <c r="P164" s="21">
        <v>408</v>
      </c>
      <c r="Q164" s="21">
        <v>428</v>
      </c>
      <c r="R164" s="21">
        <v>448</v>
      </c>
      <c r="S164" s="21">
        <v>468</v>
      </c>
      <c r="T164" s="21">
        <v>488</v>
      </c>
      <c r="U164" s="21">
        <v>508</v>
      </c>
      <c r="V164" s="21">
        <v>528</v>
      </c>
      <c r="W164" s="21">
        <v>548</v>
      </c>
      <c r="X164" s="21">
        <v>568</v>
      </c>
      <c r="Y164" s="21">
        <v>588</v>
      </c>
      <c r="Z164" s="21">
        <v>608</v>
      </c>
      <c r="AA164" s="21">
        <v>628</v>
      </c>
      <c r="AB164" s="21">
        <v>648</v>
      </c>
      <c r="AC164" s="21">
        <v>668</v>
      </c>
      <c r="AD164" s="21">
        <v>688</v>
      </c>
      <c r="AE164" s="21">
        <v>708</v>
      </c>
      <c r="AF164" s="21">
        <v>728</v>
      </c>
      <c r="AG164" s="21">
        <v>748</v>
      </c>
      <c r="AH164" s="22">
        <v>768</v>
      </c>
    </row>
    <row r="165" spans="1:34" x14ac:dyDescent="0.25">
      <c r="A165" s="23">
        <v>4</v>
      </c>
      <c r="B165" s="24">
        <v>5.2952909276510862</v>
      </c>
      <c r="C165" s="24">
        <v>5.4037769664848998</v>
      </c>
      <c r="D165" s="24">
        <v>5.5160834058867998</v>
      </c>
      <c r="E165" s="24">
        <v>5.632157402409109</v>
      </c>
      <c r="F165" s="24">
        <v>5.751949173545686</v>
      </c>
      <c r="G165" s="24">
        <v>5.8754149238596813</v>
      </c>
      <c r="H165" s="24">
        <v>6.0025186324832926</v>
      </c>
      <c r="I165" s="24">
        <v>6.1332265097775034</v>
      </c>
      <c r="J165" s="24">
        <v>6.2675140239927813</v>
      </c>
      <c r="K165" s="24">
        <v>6.4053599103376246</v>
      </c>
      <c r="L165" s="24">
        <v>6.5467487863838496</v>
      </c>
      <c r="M165" s="24">
        <v>6.6916729080512427</v>
      </c>
      <c r="N165" s="24">
        <v>6.8401267616279426</v>
      </c>
      <c r="O165" s="24">
        <v>6.9921141358786052</v>
      </c>
      <c r="P165" s="24">
        <v>7.1476421013341263</v>
      </c>
      <c r="Q165" s="24">
        <v>7.306723603227101</v>
      </c>
      <c r="R165" s="24">
        <v>7.4693792151706981</v>
      </c>
      <c r="S165" s="24">
        <v>7.6356317412297088</v>
      </c>
      <c r="T165" s="24">
        <v>7.8055132919988068</v>
      </c>
      <c r="U165" s="24">
        <v>7.9790592611372579</v>
      </c>
      <c r="V165" s="24">
        <v>8.156310914449417</v>
      </c>
      <c r="W165" s="24">
        <v>8.3373171427977457</v>
      </c>
      <c r="X165" s="24">
        <v>8.522129069522494</v>
      </c>
      <c r="Y165" s="24">
        <v>8.7108071366539015</v>
      </c>
      <c r="Z165" s="24">
        <v>8.9034150726555108</v>
      </c>
      <c r="AA165" s="24">
        <v>9.1000224500050084</v>
      </c>
      <c r="AB165" s="24">
        <v>9.3007064296910649</v>
      </c>
      <c r="AC165" s="24">
        <v>9.5055464334632394</v>
      </c>
      <c r="AD165" s="24">
        <v>9.7146313679491154</v>
      </c>
      <c r="AE165" s="24">
        <v>9.9280534720733744</v>
      </c>
      <c r="AF165" s="24">
        <v>10.14591043749801</v>
      </c>
      <c r="AG165" s="24">
        <v>10.368307036058759</v>
      </c>
      <c r="AH165" s="25">
        <v>10.595350694289589</v>
      </c>
    </row>
    <row r="166" spans="1:34" x14ac:dyDescent="0.25">
      <c r="A166" s="23">
        <v>5</v>
      </c>
      <c r="B166" s="24">
        <v>4.2652099344068279</v>
      </c>
      <c r="C166" s="24">
        <v>4.3496758363266599</v>
      </c>
      <c r="D166" s="24">
        <v>4.4374616997256808</v>
      </c>
      <c r="E166" s="24">
        <v>4.528517133490543</v>
      </c>
      <c r="F166" s="24">
        <v>4.6227948074494298</v>
      </c>
      <c r="G166" s="24">
        <v>4.7202533784998204</v>
      </c>
      <c r="H166" s="24">
        <v>4.8208592781082356</v>
      </c>
      <c r="I166" s="24">
        <v>4.9245811689699961</v>
      </c>
      <c r="J166" s="24">
        <v>5.0313969716698912</v>
      </c>
      <c r="K166" s="24">
        <v>5.1412878737507466</v>
      </c>
      <c r="L166" s="24">
        <v>5.2542409451187106</v>
      </c>
      <c r="M166" s="24">
        <v>5.370250894027893</v>
      </c>
      <c r="N166" s="24">
        <v>5.4893146591007644</v>
      </c>
      <c r="O166" s="24">
        <v>5.6114384814363074</v>
      </c>
      <c r="P166" s="24">
        <v>5.7366318838997401</v>
      </c>
      <c r="Q166" s="24">
        <v>5.8649102640579871</v>
      </c>
      <c r="R166" s="24">
        <v>5.9962966478585509</v>
      </c>
      <c r="S166" s="24">
        <v>6.1308162917005458</v>
      </c>
      <c r="T166" s="24">
        <v>6.2685037585129777</v>
      </c>
      <c r="U166" s="24">
        <v>6.4093968942894337</v>
      </c>
      <c r="V166" s="24">
        <v>6.5535394171685999</v>
      </c>
      <c r="W166" s="24">
        <v>6.7009826703472637</v>
      </c>
      <c r="X166" s="24">
        <v>6.8517802295000019</v>
      </c>
      <c r="Y166" s="24">
        <v>7.0059949889913842</v>
      </c>
      <c r="Z166" s="24">
        <v>7.1636931296192854</v>
      </c>
      <c r="AA166" s="24">
        <v>7.3249466761957178</v>
      </c>
      <c r="AB166" s="24">
        <v>7.489835242043676</v>
      </c>
      <c r="AC166" s="24">
        <v>7.6584407012470486</v>
      </c>
      <c r="AD166" s="24">
        <v>7.8308544127677404</v>
      </c>
      <c r="AE166" s="24">
        <v>8.007171067864773</v>
      </c>
      <c r="AF166" s="24">
        <v>8.1874908105344559</v>
      </c>
      <c r="AG166" s="24">
        <v>8.3719208649468708</v>
      </c>
      <c r="AH166" s="25">
        <v>8.5605711099702937</v>
      </c>
    </row>
    <row r="167" spans="1:34" x14ac:dyDescent="0.25">
      <c r="A167" s="23">
        <v>6</v>
      </c>
      <c r="B167" s="24">
        <v>3.4504493382597481</v>
      </c>
      <c r="C167" s="24">
        <v>3.514816351564841</v>
      </c>
      <c r="D167" s="24">
        <v>3.5820383732378311</v>
      </c>
      <c r="E167" s="24">
        <v>3.652067464499698</v>
      </c>
      <c r="F167" s="24">
        <v>3.7248587475129509</v>
      </c>
      <c r="G167" s="24">
        <v>3.800373331509399</v>
      </c>
      <c r="H167" s="24">
        <v>3.878580100289895</v>
      </c>
      <c r="I167" s="24">
        <v>3.9594501688840782</v>
      </c>
      <c r="J167" s="24">
        <v>4.0429639102110704</v>
      </c>
      <c r="K167" s="24">
        <v>4.1291049641480271</v>
      </c>
      <c r="L167" s="24">
        <v>4.2178628529354203</v>
      </c>
      <c r="M167" s="24">
        <v>4.3092347371616917</v>
      </c>
      <c r="N167" s="24">
        <v>4.4032200077836334</v>
      </c>
      <c r="O167" s="24">
        <v>4.49982735823456</v>
      </c>
      <c r="P167" s="24">
        <v>4.5990687637140191</v>
      </c>
      <c r="Q167" s="24">
        <v>4.7009620741232627</v>
      </c>
      <c r="R167" s="24">
        <v>4.8055327677441166</v>
      </c>
      <c r="S167" s="24">
        <v>4.9128085533100263</v>
      </c>
      <c r="T167" s="24">
        <v>5.0228264460843244</v>
      </c>
      <c r="U167" s="24">
        <v>5.1356267443949273</v>
      </c>
      <c r="V167" s="24">
        <v>5.2512556187148469</v>
      </c>
      <c r="W167" s="24">
        <v>5.3697668645751984</v>
      </c>
      <c r="X167" s="24">
        <v>5.4912165099848878</v>
      </c>
      <c r="Y167" s="24">
        <v>5.6156699016428107</v>
      </c>
      <c r="Z167" s="24">
        <v>5.7431956726811739</v>
      </c>
      <c r="AA167" s="24">
        <v>5.8738683002463103</v>
      </c>
      <c r="AB167" s="24">
        <v>6.0077698499955501</v>
      </c>
      <c r="AC167" s="24">
        <v>6.1449846483471031</v>
      </c>
      <c r="AD167" s="24">
        <v>6.2856065065972073</v>
      </c>
      <c r="AE167" s="24">
        <v>6.4297325683392073</v>
      </c>
      <c r="AF167" s="24">
        <v>6.5774654299037403</v>
      </c>
      <c r="AG167" s="24">
        <v>6.7289147677952199</v>
      </c>
      <c r="AH167" s="25">
        <v>6.8841929132162489</v>
      </c>
    </row>
    <row r="168" spans="1:34" x14ac:dyDescent="0.25">
      <c r="A168" s="23">
        <v>7</v>
      </c>
      <c r="B168" s="24">
        <v>2.8158203142555749</v>
      </c>
      <c r="C168" s="24">
        <v>2.8636760410291839</v>
      </c>
      <c r="D168" s="24">
        <v>2.9139573090370061</v>
      </c>
      <c r="E168" s="24">
        <v>2.966618631834343</v>
      </c>
      <c r="F168" s="24">
        <v>3.0216175839180361</v>
      </c>
      <c r="G168" s="24">
        <v>3.0789177268542192</v>
      </c>
      <c r="H168" s="24">
        <v>3.138490396778074</v>
      </c>
      <c r="I168" s="24">
        <v>3.2003091610535681</v>
      </c>
      <c r="J168" s="24">
        <v>3.264356844934154</v>
      </c>
      <c r="K168" s="24">
        <v>3.3306195406313082</v>
      </c>
      <c r="L168" s="24">
        <v>3.399089222719835</v>
      </c>
      <c r="M168" s="24">
        <v>3.4697655041225022</v>
      </c>
      <c r="N168" s="24">
        <v>3.5426502281304311</v>
      </c>
      <c r="O168" s="24">
        <v>3.617754540511263</v>
      </c>
      <c r="P168" s="24">
        <v>3.6950928687988731</v>
      </c>
      <c r="Q168" s="24">
        <v>3.774685515228843</v>
      </c>
      <c r="R168" s="24">
        <v>3.8565604104173259</v>
      </c>
      <c r="S168" s="24">
        <v>3.940747715432094</v>
      </c>
      <c r="T168" s="24">
        <v>4.0272868978708054</v>
      </c>
      <c r="U168" s="24">
        <v>4.1162207083957076</v>
      </c>
      <c r="V168" s="24">
        <v>4.2075977698141402</v>
      </c>
      <c r="W168" s="24">
        <v>4.3014743299915441</v>
      </c>
      <c r="X168" s="24">
        <v>4.3979088692711557</v>
      </c>
      <c r="Y168" s="24">
        <v>4.4969691866861954</v>
      </c>
      <c r="Z168" s="24">
        <v>4.5987263677032004</v>
      </c>
      <c r="AA168" s="24">
        <v>4.7032573418028294</v>
      </c>
      <c r="AB168" s="24">
        <v>4.8106466269767374</v>
      </c>
      <c r="AC168" s="24">
        <v>4.9209810019774691</v>
      </c>
      <c r="AD168" s="24">
        <v>5.0343567304355874</v>
      </c>
      <c r="AE168" s="24">
        <v>5.1508734082787617</v>
      </c>
      <c r="AF168" s="24">
        <v>5.2706360841719606</v>
      </c>
      <c r="AG168" s="24">
        <v>5.3937568869539261</v>
      </c>
      <c r="AH168" s="25">
        <v>5.5203506001615832</v>
      </c>
    </row>
    <row r="169" spans="1:34" x14ac:dyDescent="0.25">
      <c r="A169" s="23">
        <v>8</v>
      </c>
      <c r="B169" s="24">
        <v>2.32927559128012</v>
      </c>
      <c r="C169" s="24">
        <v>2.363873987389514</v>
      </c>
      <c r="D169" s="24">
        <v>2.4005039435770361</v>
      </c>
      <c r="E169" s="24">
        <v>2.4391224257323212</v>
      </c>
      <c r="F169" s="24">
        <v>2.479689460686537</v>
      </c>
      <c r="G169" s="24">
        <v>2.522171062340143</v>
      </c>
      <c r="H169" s="24">
        <v>2.5665410191626532</v>
      </c>
      <c r="I169" s="24">
        <v>2.6127753508523588</v>
      </c>
      <c r="J169" s="24">
        <v>2.6608593349970402</v>
      </c>
      <c r="K169" s="24">
        <v>2.7107815161425042</v>
      </c>
      <c r="L169" s="24">
        <v>2.7625363211978802</v>
      </c>
      <c r="M169" s="24">
        <v>2.816125815420266</v>
      </c>
      <c r="N169" s="24">
        <v>2.8715542944351098</v>
      </c>
      <c r="O169" s="24">
        <v>2.928835356344381</v>
      </c>
      <c r="P169" s="24">
        <v>2.9879858810162809</v>
      </c>
      <c r="Q169" s="24">
        <v>3.0490286230207202</v>
      </c>
      <c r="R169" s="24">
        <v>3.111993965308177</v>
      </c>
      <c r="S169" s="24">
        <v>3.1769145212807559</v>
      </c>
      <c r="T169" s="24">
        <v>3.2438322108704449</v>
      </c>
      <c r="U169" s="24">
        <v>3.312792237073813</v>
      </c>
      <c r="V169" s="24">
        <v>3.383845675032525</v>
      </c>
      <c r="W169" s="24">
        <v>3.4570512249463592</v>
      </c>
      <c r="X169" s="24">
        <v>3.532469819492873</v>
      </c>
      <c r="Y169" s="24">
        <v>3.610171710039618</v>
      </c>
      <c r="Z169" s="24">
        <v>3.6902304343874559</v>
      </c>
      <c r="AA169" s="24">
        <v>3.7727253743513769</v>
      </c>
      <c r="AB169" s="24">
        <v>3.857743500257361</v>
      </c>
      <c r="AC169" s="24">
        <v>3.945374043192281</v>
      </c>
      <c r="AD169" s="24">
        <v>4.0357157191210273</v>
      </c>
      <c r="AE169" s="24">
        <v>4.1288705763055997</v>
      </c>
      <c r="AF169" s="24">
        <v>4.2249461157452908</v>
      </c>
      <c r="AG169" s="24">
        <v>4.3240569186131728</v>
      </c>
      <c r="AH169" s="25">
        <v>4.4263202207804957</v>
      </c>
    </row>
    <row r="170" spans="1:34" x14ac:dyDescent="0.25">
      <c r="A170" s="23">
        <v>9</v>
      </c>
      <c r="B170" s="24">
        <v>1.961909452059269</v>
      </c>
      <c r="C170" s="24">
        <v>1.9861708271557239</v>
      </c>
      <c r="D170" s="24">
        <v>2.0121052671518318</v>
      </c>
      <c r="E170" s="24">
        <v>2.0396721902715562</v>
      </c>
      <c r="F170" s="24">
        <v>2.068834075680388</v>
      </c>
      <c r="G170" s="24">
        <v>2.0995593896131211</v>
      </c>
      <c r="H170" s="24">
        <v>2.1318243728735911</v>
      </c>
      <c r="I170" s="24">
        <v>2.1656074974944208</v>
      </c>
      <c r="J170" s="24">
        <v>2.2008964933977149</v>
      </c>
      <c r="K170" s="24">
        <v>2.2376823574636111</v>
      </c>
      <c r="L170" s="24">
        <v>2.2759619689355661</v>
      </c>
      <c r="M170" s="24">
        <v>2.3157398454050022</v>
      </c>
      <c r="N170" s="24">
        <v>2.3570227348316992</v>
      </c>
      <c r="O170" s="24">
        <v>2.3998266876519541</v>
      </c>
      <c r="P170" s="24">
        <v>2.444171036068294</v>
      </c>
      <c r="Q170" s="24">
        <v>2.4900809869849581</v>
      </c>
      <c r="R170" s="24">
        <v>2.5375893756867538</v>
      </c>
      <c r="S170" s="24">
        <v>2.5867312679101122</v>
      </c>
      <c r="T170" s="24">
        <v>2.637551035921347</v>
      </c>
      <c r="U170" s="24">
        <v>2.6900963350513578</v>
      </c>
      <c r="V170" s="24">
        <v>2.744420692776139</v>
      </c>
      <c r="W170" s="24">
        <v>2.8005852616297888</v>
      </c>
      <c r="X170" s="24">
        <v>2.858653426624199</v>
      </c>
      <c r="Y170" s="24">
        <v>2.9186978914612491</v>
      </c>
      <c r="Z170" s="24">
        <v>2.980794646276125</v>
      </c>
      <c r="AA170" s="24">
        <v>3.0450255252181471</v>
      </c>
      <c r="AB170" s="24">
        <v>3.1114799509476221</v>
      </c>
      <c r="AC170" s="24">
        <v>3.18024960688575</v>
      </c>
      <c r="AD170" s="24">
        <v>3.2514356613317492</v>
      </c>
      <c r="AE170" s="24">
        <v>3.325142614881949</v>
      </c>
      <c r="AF170" s="24">
        <v>3.4014804208699712</v>
      </c>
      <c r="AG170" s="24">
        <v>3.4805661128032108</v>
      </c>
      <c r="AH170" s="25">
        <v>3.5625193788872509</v>
      </c>
    </row>
    <row r="171" spans="1:34" x14ac:dyDescent="0.25">
      <c r="A171" s="23">
        <v>10</v>
      </c>
      <c r="B171" s="24">
        <v>1.687957733158975</v>
      </c>
      <c r="C171" s="24">
        <v>1.704468750677784</v>
      </c>
      <c r="D171" s="24">
        <v>1.722329823895375</v>
      </c>
      <c r="E171" s="24">
        <v>1.74150282337004</v>
      </c>
      <c r="F171" s="24">
        <v>1.7619526806015979</v>
      </c>
      <c r="G171" s="24">
        <v>1.78365031415917</v>
      </c>
      <c r="H171" s="24">
        <v>1.8065744171809179</v>
      </c>
      <c r="I171" s="24">
        <v>1.830705914033792</v>
      </c>
      <c r="J171" s="24">
        <v>1.856034986974227</v>
      </c>
      <c r="K171" s="24">
        <v>1.882555085216691</v>
      </c>
      <c r="L171" s="24">
        <v>1.910265540338967</v>
      </c>
      <c r="M171" s="24">
        <v>1.9391733222668051</v>
      </c>
      <c r="N171" s="24">
        <v>1.9692876312943079</v>
      </c>
      <c r="O171" s="24">
        <v>2.0006269701921009</v>
      </c>
      <c r="P171" s="24">
        <v>2.0332131234970419</v>
      </c>
      <c r="Q171" s="24">
        <v>2.0670737504476988</v>
      </c>
      <c r="R171" s="24">
        <v>2.102244138663206</v>
      </c>
      <c r="S171" s="24">
        <v>2.1387618062143212</v>
      </c>
      <c r="T171" s="24">
        <v>2.176673577701687</v>
      </c>
      <c r="U171" s="24">
        <v>2.2160295607905298</v>
      </c>
      <c r="V171" s="24">
        <v>2.2568857352911711</v>
      </c>
      <c r="W171" s="24">
        <v>2.299305706072039</v>
      </c>
      <c r="X171" s="24">
        <v>2.3433553104793532</v>
      </c>
      <c r="Y171" s="24">
        <v>2.3891097045493179</v>
      </c>
      <c r="Z171" s="24">
        <v>2.43664733075145</v>
      </c>
      <c r="AA171" s="24">
        <v>2.4860524755693971</v>
      </c>
      <c r="AB171" s="24">
        <v>2.5374170139977918</v>
      </c>
      <c r="AC171" s="24">
        <v>2.590835081792163</v>
      </c>
      <c r="AD171" s="24">
        <v>2.646410299586059</v>
      </c>
      <c r="AE171" s="24">
        <v>2.7042496203101312</v>
      </c>
      <c r="AF171" s="24">
        <v>2.7644654496323322</v>
      </c>
      <c r="AG171" s="24">
        <v>2.8271772733943878</v>
      </c>
      <c r="AH171" s="25">
        <v>2.8925072321362042</v>
      </c>
    </row>
    <row r="172" spans="1:34" x14ac:dyDescent="0.25">
      <c r="A172" s="23">
        <v>11</v>
      </c>
      <c r="B172" s="24">
        <v>1.48479782498528</v>
      </c>
      <c r="C172" s="24">
        <v>1.495811502145747</v>
      </c>
      <c r="D172" s="24">
        <v>1.5078877117817291</v>
      </c>
      <c r="E172" s="24">
        <v>1.5209907767858459</v>
      </c>
      <c r="F172" s="24">
        <v>1.5350880809922489</v>
      </c>
      <c r="G172" s="24">
        <v>1.550152995304382</v>
      </c>
      <c r="H172" s="24">
        <v>1.566166665194741</v>
      </c>
      <c r="I172" s="24">
        <v>1.5831124673646</v>
      </c>
      <c r="J172" s="24">
        <v>1.6009830364047219</v>
      </c>
      <c r="K172" s="24">
        <v>1.6197742738639</v>
      </c>
      <c r="L172" s="24">
        <v>1.639487963654247</v>
      </c>
      <c r="M172" s="24">
        <v>1.6601335280358389</v>
      </c>
      <c r="N172" s="24">
        <v>1.68172261963711</v>
      </c>
      <c r="O172" s="24">
        <v>1.7042761935630131</v>
      </c>
      <c r="P172" s="24">
        <v>1.727818486684733</v>
      </c>
      <c r="Q172" s="24">
        <v>1.752379610575165</v>
      </c>
      <c r="R172" s="24">
        <v>1.77799730518777</v>
      </c>
      <c r="S172" s="24">
        <v>1.8047115409276331</v>
      </c>
      <c r="T172" s="24">
        <v>1.832571594729723</v>
      </c>
      <c r="U172" s="24">
        <v>1.8616300265935981</v>
      </c>
      <c r="V172" s="24">
        <v>1.8919452686639071</v>
      </c>
      <c r="W172" s="24">
        <v>1.9235833781434071</v>
      </c>
      <c r="X172" s="24">
        <v>1.9566126447126431</v>
      </c>
      <c r="Y172" s="24">
        <v>1.99111067674215</v>
      </c>
      <c r="Z172" s="24">
        <v>2.0271583690357668</v>
      </c>
      <c r="AA172" s="24">
        <v>2.064842460411473</v>
      </c>
      <c r="AB172" s="24">
        <v>2.1042572781982281</v>
      </c>
      <c r="AC172" s="24">
        <v>2.1454994104858871</v>
      </c>
      <c r="AD172" s="24">
        <v>2.188674930242327</v>
      </c>
      <c r="AE172" s="24">
        <v>2.2338932427325302</v>
      </c>
      <c r="AF172" s="24">
        <v>2.2812692059587731</v>
      </c>
      <c r="AG172" s="24">
        <v>2.33092475809711</v>
      </c>
      <c r="AH172" s="25">
        <v>2.382984492021774</v>
      </c>
    </row>
    <row r="173" spans="1:34" x14ac:dyDescent="0.25">
      <c r="A173" s="23">
        <v>12</v>
      </c>
      <c r="B173" s="24">
        <v>1.332948671784294</v>
      </c>
      <c r="C173" s="24">
        <v>1.3403843795897319</v>
      </c>
      <c r="D173" s="24">
        <v>1.348630582625028</v>
      </c>
      <c r="E173" s="24">
        <v>1.3576540561171291</v>
      </c>
      <c r="F173" s="24">
        <v>1.3674246362345099</v>
      </c>
      <c r="G173" s="24">
        <v>1.377918146214947</v>
      </c>
      <c r="H173" s="24">
        <v>1.389118183865258</v>
      </c>
      <c r="I173" s="24">
        <v>1.401010578221048</v>
      </c>
      <c r="J173" s="24">
        <v>1.4135904162074091</v>
      </c>
      <c r="K173" s="24">
        <v>1.42685605170746</v>
      </c>
      <c r="L173" s="24">
        <v>1.440811720967641</v>
      </c>
      <c r="M173" s="24">
        <v>1.455469298582359</v>
      </c>
      <c r="N173" s="24">
        <v>1.470842889514375</v>
      </c>
      <c r="O173" s="24">
        <v>1.4869559012029681</v>
      </c>
      <c r="P173" s="24">
        <v>1.5038350228536519</v>
      </c>
      <c r="Q173" s="24">
        <v>1.521512818373647</v>
      </c>
      <c r="R173" s="24">
        <v>1.5400294800507459</v>
      </c>
      <c r="S173" s="24">
        <v>1.559427430624361</v>
      </c>
      <c r="T173" s="24">
        <v>1.5797583993637889</v>
      </c>
      <c r="U173" s="24">
        <v>1.601077398602915</v>
      </c>
      <c r="V173" s="24">
        <v>1.6234453128207129</v>
      </c>
      <c r="W173" s="24">
        <v>1.646930651554269</v>
      </c>
      <c r="X173" s="24">
        <v>1.671604156818457</v>
      </c>
      <c r="Y173" s="24">
        <v>1.697545889318137</v>
      </c>
      <c r="Z173" s="24">
        <v>1.724839196191482</v>
      </c>
      <c r="AA173" s="24">
        <v>1.753573268590793</v>
      </c>
      <c r="AB173" s="24">
        <v>1.783844886179361</v>
      </c>
      <c r="AC173" s="24">
        <v>1.815753089381366</v>
      </c>
      <c r="AD173" s="24">
        <v>1.849406403499013</v>
      </c>
      <c r="AE173" s="24">
        <v>1.884916686131614</v>
      </c>
      <c r="AF173" s="24">
        <v>1.9224012476157719</v>
      </c>
      <c r="AG173" s="24">
        <v>1.961984478461871</v>
      </c>
      <c r="AH173" s="25">
        <v>2.0037934238784709</v>
      </c>
    </row>
    <row r="174" spans="1:34" x14ac:dyDescent="0.25">
      <c r="A174" s="23">
        <v>13</v>
      </c>
      <c r="B174" s="24">
        <v>1.2160707716422039</v>
      </c>
      <c r="C174" s="24">
        <v>1.2215142348799419</v>
      </c>
      <c r="D174" s="24">
        <v>1.2275516420794841</v>
      </c>
      <c r="E174" s="24">
        <v>1.2341522208021041</v>
      </c>
      <c r="F174" s="24">
        <v>1.2412882595506061</v>
      </c>
      <c r="G174" s="24">
        <v>1.2489380338970919</v>
      </c>
      <c r="H174" s="24">
        <v>1.25708759398271</v>
      </c>
      <c r="I174" s="24">
        <v>1.2657252211773939</v>
      </c>
      <c r="J174" s="24">
        <v>1.274848454740561</v>
      </c>
      <c r="K174" s="24">
        <v>1.284458100889657</v>
      </c>
      <c r="L174" s="24">
        <v>1.2945608482054509</v>
      </c>
      <c r="M174" s="24">
        <v>1.305171023616678</v>
      </c>
      <c r="N174" s="24">
        <v>1.316305184420427</v>
      </c>
      <c r="O174" s="24">
        <v>1.3279891903903049</v>
      </c>
      <c r="P174" s="24">
        <v>1.3402521830661509</v>
      </c>
      <c r="Q174" s="24">
        <v>1.353129178689513</v>
      </c>
      <c r="R174" s="24">
        <v>1.3666628218825141</v>
      </c>
      <c r="S174" s="24">
        <v>1.3808979877188949</v>
      </c>
      <c r="T174" s="24">
        <v>1.395888857802283</v>
      </c>
      <c r="U174" s="24">
        <v>1.4116928968008851</v>
      </c>
      <c r="V174" s="24">
        <v>1.4283734415280041</v>
      </c>
      <c r="W174" s="24">
        <v>1.446001453855053</v>
      </c>
      <c r="X174" s="24">
        <v>1.4646501281312341</v>
      </c>
      <c r="Y174" s="24">
        <v>1.4844019773957371</v>
      </c>
      <c r="Z174" s="24">
        <v>1.5053428011210599</v>
      </c>
      <c r="AA174" s="24">
        <v>1.527564242793835</v>
      </c>
      <c r="AB174" s="24">
        <v>1.551165534411679</v>
      </c>
      <c r="AC174" s="24">
        <v>1.5762481687331</v>
      </c>
      <c r="AD174" s="24">
        <v>1.6029231233946319</v>
      </c>
      <c r="AE174" s="24">
        <v>1.631304708329913</v>
      </c>
      <c r="AF174" s="24">
        <v>1.661512686209877</v>
      </c>
      <c r="AG174" s="24">
        <v>1.693673899879232</v>
      </c>
      <c r="AH174" s="25">
        <v>1.7279178468808669</v>
      </c>
    </row>
    <row r="175" spans="1:34" x14ac:dyDescent="0.25">
      <c r="A175" s="23">
        <v>14</v>
      </c>
      <c r="B175" s="24">
        <v>1.1209661764852841</v>
      </c>
      <c r="C175" s="24">
        <v>1.1256694737266639</v>
      </c>
      <c r="D175" s="24">
        <v>1.130785649639396</v>
      </c>
      <c r="E175" s="24">
        <v>1.136286384119084</v>
      </c>
      <c r="F175" s="24">
        <v>1.142146418002864</v>
      </c>
      <c r="G175" s="24">
        <v>1.1483464791971629</v>
      </c>
      <c r="H175" s="24">
        <v>1.1548750701774559</v>
      </c>
      <c r="I175" s="24">
        <v>1.1617229246480021</v>
      </c>
      <c r="J175" s="24">
        <v>1.1688900342025479</v>
      </c>
      <c r="K175" s="24">
        <v>1.1763796573928731</v>
      </c>
      <c r="L175" s="24">
        <v>1.1842009351340741</v>
      </c>
      <c r="M175" s="24">
        <v>1.1923706466892079</v>
      </c>
      <c r="N175" s="24">
        <v>1.2009078016896879</v>
      </c>
      <c r="O175" s="24">
        <v>1.2098407122434509</v>
      </c>
      <c r="P175" s="24">
        <v>1.2192009722246691</v>
      </c>
      <c r="Q175" s="24">
        <v>1.2290260502092201</v>
      </c>
      <c r="R175" s="24">
        <v>1.23936104315355</v>
      </c>
      <c r="S175" s="24">
        <v>1.250253278465725</v>
      </c>
      <c r="T175" s="24">
        <v>1.261759390083699</v>
      </c>
      <c r="U175" s="24">
        <v>1.273939295010011</v>
      </c>
      <c r="V175" s="24">
        <v>1.2868587823922939</v>
      </c>
      <c r="W175" s="24">
        <v>1.300591266436286</v>
      </c>
      <c r="X175" s="24">
        <v>1.3152123938255189</v>
      </c>
      <c r="Y175" s="24">
        <v>1.3308071299335069</v>
      </c>
      <c r="Z175" s="24">
        <v>1.3474637265670779</v>
      </c>
      <c r="AA175" s="24">
        <v>1.36527627954719</v>
      </c>
      <c r="AB175" s="24">
        <v>1.384346473205788</v>
      </c>
      <c r="AC175" s="24">
        <v>1.40477825263571</v>
      </c>
      <c r="AD175" s="24">
        <v>1.4266850478078159</v>
      </c>
      <c r="AE175" s="24">
        <v>1.45018362099007</v>
      </c>
      <c r="AF175" s="24">
        <v>1.475396187187733</v>
      </c>
      <c r="AG175" s="24">
        <v>1.502452041579843</v>
      </c>
      <c r="AH175" s="25">
        <v>1.531483134043617</v>
      </c>
    </row>
    <row r="176" spans="1:34" x14ac:dyDescent="0.25">
      <c r="A176" s="23">
        <v>15</v>
      </c>
      <c r="B176" s="24">
        <v>1.0375784920798621</v>
      </c>
      <c r="C176" s="24">
        <v>1.0424600556802299</v>
      </c>
      <c r="D176" s="24">
        <v>1.047608918639112</v>
      </c>
      <c r="E176" s="24">
        <v>1.052999213186435</v>
      </c>
      <c r="F176" s="24">
        <v>1.05860813249366</v>
      </c>
      <c r="G176" s="24">
        <v>1.0644188568015409</v>
      </c>
      <c r="H176" s="24">
        <v>1.070422340919887</v>
      </c>
      <c r="I176" s="24">
        <v>1.0766117708872851</v>
      </c>
      <c r="J176" s="24">
        <v>1.082989590631809</v>
      </c>
      <c r="K176" s="24">
        <v>1.08956151103956</v>
      </c>
      <c r="L176" s="24">
        <v>1.096339125359961</v>
      </c>
      <c r="M176" s="24">
        <v>1.1033416651904011</v>
      </c>
      <c r="N176" s="24">
        <v>1.1105905924966251</v>
      </c>
      <c r="O176" s="24">
        <v>1.118116671720897</v>
      </c>
      <c r="P176" s="24">
        <v>1.125953949071715</v>
      </c>
      <c r="Q176" s="24">
        <v>1.1341423454592841</v>
      </c>
      <c r="R176" s="24">
        <v>1.142729410174375</v>
      </c>
      <c r="S176" s="24">
        <v>1.1517649229593809</v>
      </c>
      <c r="T176" s="24">
        <v>1.1613079700865869</v>
      </c>
      <c r="U176" s="24">
        <v>1.1714209208928601</v>
      </c>
      <c r="V176" s="24">
        <v>1.182172016860163</v>
      </c>
      <c r="W176" s="24">
        <v>1.193637124528562</v>
      </c>
      <c r="X176" s="24">
        <v>1.205894342915911</v>
      </c>
      <c r="Y176" s="24">
        <v>1.219031089730054</v>
      </c>
      <c r="Z176" s="24">
        <v>1.2331380691121461</v>
      </c>
      <c r="AA176" s="24">
        <v>1.248311829217474</v>
      </c>
      <c r="AB176" s="24">
        <v>1.2646565067123119</v>
      </c>
      <c r="AC176" s="24">
        <v>1.2822784990238281</v>
      </c>
      <c r="AD176" s="24">
        <v>1.3012936884572071</v>
      </c>
      <c r="AE176" s="24">
        <v>1.321821289614741</v>
      </c>
      <c r="AF176" s="24">
        <v>1.343985969836017</v>
      </c>
      <c r="AG176" s="24">
        <v>1.3679194766344029</v>
      </c>
      <c r="AH176" s="25">
        <v>1.39375621222144</v>
      </c>
    </row>
    <row r="177" spans="1:34" x14ac:dyDescent="0.25">
      <c r="A177" s="23">
        <v>16</v>
      </c>
      <c r="B177" s="24">
        <v>0.95899287803236133</v>
      </c>
      <c r="C177" s="24">
        <v>0.96463749413108568</v>
      </c>
      <c r="D177" s="24">
        <v>0.97043931625308666</v>
      </c>
      <c r="E177" s="24">
        <v>0.97637492896261968</v>
      </c>
      <c r="F177" s="24">
        <v>0.98242397776547152</v>
      </c>
      <c r="G177" s="24">
        <v>0.98857209523672585</v>
      </c>
      <c r="H177" s="24">
        <v>0.99481268852051685</v>
      </c>
      <c r="I177" s="24">
        <v>1.001141395989761</v>
      </c>
      <c r="J177" s="24">
        <v>1.0075631139068599</v>
      </c>
      <c r="K177" s="24">
        <v>1.014086005492242</v>
      </c>
      <c r="L177" s="24">
        <v>1.020724116329659</v>
      </c>
      <c r="M177" s="24">
        <v>1.027499130350827</v>
      </c>
      <c r="N177" s="24">
        <v>1.03443496185582</v>
      </c>
      <c r="O177" s="24">
        <v>1.041564827621229</v>
      </c>
      <c r="P177" s="24">
        <v>1.04892522618988</v>
      </c>
      <c r="Q177" s="24">
        <v>1.056558530806305</v>
      </c>
      <c r="R177" s="24">
        <v>1.064514743095603</v>
      </c>
      <c r="S177" s="24">
        <v>1.072846095134496</v>
      </c>
      <c r="T177" s="24">
        <v>1.0816141255295939</v>
      </c>
      <c r="U177" s="24">
        <v>1.0908836559520929</v>
      </c>
      <c r="V177" s="24">
        <v>1.100725380218285</v>
      </c>
      <c r="W177" s="24">
        <v>1.111217617202561</v>
      </c>
      <c r="X177" s="24">
        <v>1.122440918257106</v>
      </c>
      <c r="Y177" s="24">
        <v>1.134485153424091</v>
      </c>
      <c r="Z177" s="24">
        <v>1.1474434791789969</v>
      </c>
      <c r="AA177" s="24">
        <v>1.161414896011441</v>
      </c>
      <c r="AB177" s="24">
        <v>1.176505992922023</v>
      </c>
      <c r="AC177" s="24">
        <v>1.1928256196722371</v>
      </c>
      <c r="AD177" s="24">
        <v>1.210492110901598</v>
      </c>
      <c r="AE177" s="24">
        <v>1.229627133546727</v>
      </c>
      <c r="AF177" s="24">
        <v>1.2503578072815389</v>
      </c>
      <c r="AG177" s="24">
        <v>1.272818331953727</v>
      </c>
      <c r="AH177" s="25">
        <v>1.297145562109163</v>
      </c>
    </row>
    <row r="178" spans="1:34" x14ac:dyDescent="0.25">
      <c r="A178" s="23">
        <v>17</v>
      </c>
      <c r="B178" s="24">
        <v>0.88143604778926665</v>
      </c>
      <c r="C178" s="24">
        <v>0.88809485630972262</v>
      </c>
      <c r="D178" s="24">
        <v>0.89483626349582623</v>
      </c>
      <c r="E178" s="24">
        <v>0.90163930624615918</v>
      </c>
      <c r="F178" s="24">
        <v>0.9084860824008304</v>
      </c>
      <c r="G178" s="24">
        <v>0.91536467686925127</v>
      </c>
      <c r="H178" s="24">
        <v>0.92227094912988794</v>
      </c>
      <c r="I178" s="24">
        <v>0.92920298988998817</v>
      </c>
      <c r="J178" s="24">
        <v>0.93616814774627855</v>
      </c>
      <c r="K178" s="24">
        <v>0.94317703825351273</v>
      </c>
      <c r="L178" s="24">
        <v>0.95024615932976886</v>
      </c>
      <c r="M178" s="24">
        <v>0.95739964724109639</v>
      </c>
      <c r="N178" s="24">
        <v>0.9646638686218989</v>
      </c>
      <c r="O178" s="24">
        <v>0.97207449258309231</v>
      </c>
      <c r="P178" s="24">
        <v>0.97967047000182417</v>
      </c>
      <c r="Q178" s="24">
        <v>0.98749662645695224</v>
      </c>
      <c r="R178" s="24">
        <v>0.99560541590791007</v>
      </c>
      <c r="S178" s="24">
        <v>1.0040515227657529</v>
      </c>
      <c r="T178" s="24">
        <v>1.0128989379714159</v>
      </c>
      <c r="U178" s="24">
        <v>1.0222149355304171</v>
      </c>
      <c r="V178" s="24">
        <v>1.0320726615933731</v>
      </c>
      <c r="W178" s="24">
        <v>1.0425528873690091</v>
      </c>
      <c r="X178" s="24">
        <v>1.053738616543842</v>
      </c>
      <c r="Y178" s="24">
        <v>1.0657221714943681</v>
      </c>
      <c r="Z178" s="24">
        <v>1.078599161030392</v>
      </c>
      <c r="AA178" s="24">
        <v>1.092471037975856</v>
      </c>
      <c r="AB178" s="24">
        <v>1.1074468436656919</v>
      </c>
      <c r="AC178" s="24">
        <v>1.1236378801957261</v>
      </c>
      <c r="AD178" s="24">
        <v>1.1411649345397981</v>
      </c>
      <c r="AE178" s="24">
        <v>1.1601521259688541</v>
      </c>
      <c r="AF178" s="24">
        <v>1.1807290264911361</v>
      </c>
      <c r="AG178" s="24">
        <v>1.2030322882886659</v>
      </c>
      <c r="AH178" s="25">
        <v>1.2272012182416441</v>
      </c>
    </row>
    <row r="179" spans="1:34" x14ac:dyDescent="0.25">
      <c r="A179" s="23">
        <v>18</v>
      </c>
      <c r="B179" s="24">
        <v>0.80427626863716717</v>
      </c>
      <c r="C179" s="24">
        <v>0.81186676328674623</v>
      </c>
      <c r="D179" s="24">
        <v>0.81950073522194289</v>
      </c>
      <c r="E179" s="24">
        <v>0.82715967367566867</v>
      </c>
      <c r="F179" s="24">
        <v>0.83482812882236368</v>
      </c>
      <c r="G179" s="24">
        <v>0.84249663790576768</v>
      </c>
      <c r="H179" s="24">
        <v>0.85016351273867108</v>
      </c>
      <c r="I179" s="24">
        <v>0.85782929636264726</v>
      </c>
      <c r="J179" s="24">
        <v>0.86550378970875175</v>
      </c>
      <c r="K179" s="24">
        <v>0.87320006066606937</v>
      </c>
      <c r="L179" s="24">
        <v>0.88093705948700707</v>
      </c>
      <c r="M179" s="24">
        <v>0.88874137477193904</v>
      </c>
      <c r="N179" s="24">
        <v>0.89664182548959437</v>
      </c>
      <c r="O179" s="24">
        <v>0.90467653308521834</v>
      </c>
      <c r="P179" s="24">
        <v>0.91288690077028856</v>
      </c>
      <c r="Q179" s="24">
        <v>0.92132020645799095</v>
      </c>
      <c r="R179" s="24">
        <v>0.93003135644208468</v>
      </c>
      <c r="S179" s="24">
        <v>0.93907748746794983</v>
      </c>
      <c r="T179" s="24">
        <v>0.94852504281085226</v>
      </c>
      <c r="U179" s="24">
        <v>0.95844374881064121</v>
      </c>
      <c r="V179" s="24">
        <v>0.96890920395226166</v>
      </c>
      <c r="W179" s="24">
        <v>0.98000463177876374</v>
      </c>
      <c r="X179" s="24">
        <v>0.99181548831098787</v>
      </c>
      <c r="Y179" s="24">
        <v>1.0044365482597599</v>
      </c>
      <c r="Z179" s="24">
        <v>1.0179658727692129</v>
      </c>
      <c r="AA179" s="24">
        <v>1.032507366997619</v>
      </c>
      <c r="AB179" s="24">
        <v>1.0481725246142359</v>
      </c>
      <c r="AC179" s="24">
        <v>1.065075100049216</v>
      </c>
      <c r="AD179" s="24">
        <v>1.0833383326107291</v>
      </c>
      <c r="AE179" s="24">
        <v>1.1030887939040519</v>
      </c>
      <c r="AF179" s="24">
        <v>1.1244585082717531</v>
      </c>
      <c r="AG179" s="24">
        <v>1.147586580230181</v>
      </c>
      <c r="AH179" s="25">
        <v>1.172614768993862</v>
      </c>
    </row>
    <row r="180" spans="1:34" x14ac:dyDescent="0.25">
      <c r="A180" s="23">
        <v>19</v>
      </c>
      <c r="B180" s="24">
        <v>0.73002336170267412</v>
      </c>
      <c r="C180" s="24">
        <v>0.73812938997277167</v>
      </c>
      <c r="D180" s="24">
        <v>0.74627526012606704</v>
      </c>
      <c r="E180" s="24">
        <v>0.75444491372979938</v>
      </c>
      <c r="F180" s="24">
        <v>0.76262535329273795</v>
      </c>
      <c r="G180" s="24">
        <v>0.77080956839294823</v>
      </c>
      <c r="H180" s="24">
        <v>0.7789983231775448</v>
      </c>
      <c r="I180" s="24">
        <v>0.78719461302242555</v>
      </c>
      <c r="J180" s="24">
        <v>0.79541069119297969</v>
      </c>
      <c r="K180" s="24">
        <v>0.80366207791262723</v>
      </c>
      <c r="L180" s="24">
        <v>0.81197017576810315</v>
      </c>
      <c r="M180" s="24">
        <v>0.82036402569410172</v>
      </c>
      <c r="N180" s="24">
        <v>0.82887489899367239</v>
      </c>
      <c r="O180" s="24">
        <v>0.83754336944639074</v>
      </c>
      <c r="P180" s="24">
        <v>0.84641329259806775</v>
      </c>
      <c r="Q180" s="24">
        <v>0.85553439869621961</v>
      </c>
      <c r="R180" s="24">
        <v>0.86496404636893243</v>
      </c>
      <c r="S180" s="24">
        <v>0.87476182469591257</v>
      </c>
      <c r="T180" s="24">
        <v>0.88499662928675293</v>
      </c>
      <c r="U180" s="24">
        <v>0.89574063881563071</v>
      </c>
      <c r="V180" s="24">
        <v>0.90707190410181704</v>
      </c>
      <c r="W180" s="24">
        <v>0.91907610102268977</v>
      </c>
      <c r="X180" s="24">
        <v>0.93184113793341727</v>
      </c>
      <c r="Y180" s="24">
        <v>0.94546424187915368</v>
      </c>
      <c r="Z180" s="24">
        <v>0.96004592633836439</v>
      </c>
      <c r="AA180" s="24">
        <v>0.97569254880364742</v>
      </c>
      <c r="AB180" s="24">
        <v>0.99251805527858628</v>
      </c>
      <c r="AC180" s="24">
        <v>1.0106386525276589</v>
      </c>
      <c r="AD180" s="24">
        <v>1.0301800321933621</v>
      </c>
      <c r="AE180" s="24">
        <v>1.0512712182153019</v>
      </c>
      <c r="AF180" s="24">
        <v>1.074046687270376</v>
      </c>
      <c r="AG180" s="24">
        <v>1.098647996209265</v>
      </c>
      <c r="AH180" s="25">
        <v>1.1252193565808231</v>
      </c>
    </row>
    <row r="181" spans="1:34" x14ac:dyDescent="0.25">
      <c r="A181" s="26">
        <v>20</v>
      </c>
      <c r="B181" s="27">
        <v>0.66432870195253468</v>
      </c>
      <c r="C181" s="27">
        <v>0.67220046511856824</v>
      </c>
      <c r="D181" s="27">
        <v>0.68014392074298169</v>
      </c>
      <c r="E181" s="27">
        <v>0.68814546272734167</v>
      </c>
      <c r="F181" s="27">
        <v>0.69619454591474594</v>
      </c>
      <c r="G181" s="27">
        <v>0.70428661221758981</v>
      </c>
      <c r="H181" s="27">
        <v>0.71242487811731925</v>
      </c>
      <c r="I181" s="27">
        <v>0.72061479132416262</v>
      </c>
      <c r="J181" s="27">
        <v>0.72887105743783098</v>
      </c>
      <c r="K181" s="27">
        <v>0.73721164901606351</v>
      </c>
      <c r="L181" s="27">
        <v>0.74566042097992247</v>
      </c>
      <c r="M181" s="27">
        <v>0.75424886659843926</v>
      </c>
      <c r="N181" s="27">
        <v>0.76301070950899907</v>
      </c>
      <c r="O181" s="27">
        <v>0.77198897582550108</v>
      </c>
      <c r="P181" s="27">
        <v>0.78122997342807543</v>
      </c>
      <c r="Q181" s="27">
        <v>0.79078588489856383</v>
      </c>
      <c r="R181" s="27">
        <v>0.80071652119938563</v>
      </c>
      <c r="S181" s="27">
        <v>0.81108392374458105</v>
      </c>
      <c r="T181" s="27">
        <v>0.82195944047806802</v>
      </c>
      <c r="U181" s="27">
        <v>0.83341770240834723</v>
      </c>
      <c r="V181" s="27">
        <v>0.84553921268901666</v>
      </c>
      <c r="W181" s="27">
        <v>0.85841209953178221</v>
      </c>
      <c r="X181" s="27">
        <v>0.87212672362614163</v>
      </c>
      <c r="Y181" s="27">
        <v>0.88678276435157743</v>
      </c>
      <c r="Z181" s="27">
        <v>0.90248318752088275</v>
      </c>
      <c r="AA181" s="27">
        <v>0.91933680296098375</v>
      </c>
      <c r="AB181" s="27">
        <v>0.93746000900979198</v>
      </c>
      <c r="AC181" s="27">
        <v>0.95697146476611328</v>
      </c>
      <c r="AD181" s="27">
        <v>0.97799931420677266</v>
      </c>
      <c r="AE181" s="27">
        <v>1.000675033605702</v>
      </c>
      <c r="AF181" s="27">
        <v>1.025135551974127</v>
      </c>
      <c r="AG181" s="27">
        <v>1.0515248784970519</v>
      </c>
      <c r="AH181" s="28">
        <v>1.0799896770576589</v>
      </c>
    </row>
    <row r="184" spans="1:34" ht="28.9" customHeight="1" x14ac:dyDescent="0.5">
      <c r="A184" s="1" t="s">
        <v>20</v>
      </c>
      <c r="B184" s="1"/>
    </row>
    <row r="185" spans="1:34" x14ac:dyDescent="0.25">
      <c r="A185" s="17" t="s">
        <v>12</v>
      </c>
      <c r="B185" s="18" t="s">
        <v>13</v>
      </c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9"/>
    </row>
    <row r="186" spans="1:34" x14ac:dyDescent="0.25">
      <c r="A186" s="20" t="s">
        <v>14</v>
      </c>
      <c r="B186" s="21">
        <v>-80</v>
      </c>
      <c r="C186" s="21">
        <v>-70</v>
      </c>
      <c r="D186" s="21">
        <v>-60</v>
      </c>
      <c r="E186" s="21">
        <v>-50</v>
      </c>
      <c r="F186" s="21">
        <v>-40</v>
      </c>
      <c r="G186" s="21">
        <v>-30</v>
      </c>
      <c r="H186" s="21">
        <v>-20</v>
      </c>
      <c r="I186" s="21">
        <v>-10</v>
      </c>
      <c r="J186" s="21">
        <v>0</v>
      </c>
      <c r="K186" s="21">
        <v>10</v>
      </c>
      <c r="L186" s="21">
        <v>20</v>
      </c>
      <c r="M186" s="21">
        <v>30</v>
      </c>
      <c r="N186" s="21">
        <v>40</v>
      </c>
      <c r="O186" s="21">
        <v>50</v>
      </c>
      <c r="P186" s="21">
        <v>60</v>
      </c>
      <c r="Q186" s="21">
        <v>70</v>
      </c>
      <c r="R186" s="22">
        <v>80</v>
      </c>
    </row>
    <row r="187" spans="1:34" x14ac:dyDescent="0.25">
      <c r="A187" s="23">
        <v>4.5</v>
      </c>
      <c r="B187" s="24">
        <v>5.8149047509858578</v>
      </c>
      <c r="C187" s="24">
        <v>5.8787912425736293</v>
      </c>
      <c r="D187" s="24">
        <v>5.9435004904341646</v>
      </c>
      <c r="E187" s="24">
        <v>6.0090317436387881</v>
      </c>
      <c r="F187" s="24">
        <v>6.0753845461636091</v>
      </c>
      <c r="G187" s="24">
        <v>6.1425596216038736</v>
      </c>
      <c r="H187" s="24">
        <v>6.2105579884596178</v>
      </c>
      <c r="I187" s="24">
        <v>6.279380665230871</v>
      </c>
      <c r="J187" s="24">
        <v>6.3490286704176606</v>
      </c>
      <c r="K187" s="24">
        <v>6.4195033175533043</v>
      </c>
      <c r="L187" s="24">
        <v>6.4908071003042469</v>
      </c>
      <c r="M187" s="24">
        <v>6.5629428073702227</v>
      </c>
      <c r="N187" s="24">
        <v>6.6359132274509616</v>
      </c>
      <c r="O187" s="24">
        <v>6.7097211492461959</v>
      </c>
      <c r="P187" s="24">
        <v>6.7843696564889351</v>
      </c>
      <c r="Q187" s="24">
        <v>6.8598630130453309</v>
      </c>
      <c r="R187" s="25">
        <v>6.9362057778148127</v>
      </c>
    </row>
    <row r="188" spans="1:34" x14ac:dyDescent="0.25">
      <c r="A188" s="23">
        <v>5</v>
      </c>
      <c r="B188" s="24">
        <v>5.2086926235158932</v>
      </c>
      <c r="C188" s="24">
        <v>5.2657044594110998</v>
      </c>
      <c r="D188" s="24">
        <v>5.3234803951600567</v>
      </c>
      <c r="E188" s="24">
        <v>5.3820198331049838</v>
      </c>
      <c r="F188" s="24">
        <v>5.4413224704928833</v>
      </c>
      <c r="G188" s="24">
        <v>5.5013891841899003</v>
      </c>
      <c r="H188" s="24">
        <v>5.5622211459669622</v>
      </c>
      <c r="I188" s="24">
        <v>5.6238195275949954</v>
      </c>
      <c r="J188" s="24">
        <v>5.6861855008449256</v>
      </c>
      <c r="K188" s="24">
        <v>5.7493205325209633</v>
      </c>
      <c r="L188" s="24">
        <v>5.8132272695604517</v>
      </c>
      <c r="M188" s="24">
        <v>5.8779086539340177</v>
      </c>
      <c r="N188" s="24">
        <v>5.9433676276122869</v>
      </c>
      <c r="O188" s="24">
        <v>6.009607132565888</v>
      </c>
      <c r="P188" s="24">
        <v>6.076630405798725</v>
      </c>
      <c r="Q188" s="24">
        <v>6.1444418644478471</v>
      </c>
      <c r="R188" s="25">
        <v>6.2130462206835766</v>
      </c>
    </row>
    <row r="189" spans="1:34" x14ac:dyDescent="0.25">
      <c r="A189" s="23">
        <v>5.5</v>
      </c>
      <c r="B189" s="24">
        <v>4.6660387197485411</v>
      </c>
      <c r="C189" s="24">
        <v>4.7167075302249177</v>
      </c>
      <c r="D189" s="24">
        <v>4.7680840020096271</v>
      </c>
      <c r="E189" s="24">
        <v>4.8201676907157882</v>
      </c>
      <c r="F189" s="24">
        <v>4.8729584468612979</v>
      </c>
      <c r="G189" s="24">
        <v>4.9264573005832011</v>
      </c>
      <c r="H189" s="24">
        <v>4.9806655769233119</v>
      </c>
      <c r="I189" s="24">
        <v>5.0355846009234604</v>
      </c>
      <c r="J189" s="24">
        <v>5.0912156976254659</v>
      </c>
      <c r="K189" s="24">
        <v>5.1475604871044336</v>
      </c>
      <c r="L189" s="24">
        <v>5.2046217695686003</v>
      </c>
      <c r="M189" s="24">
        <v>5.2624026402594923</v>
      </c>
      <c r="N189" s="24">
        <v>5.3209061944186304</v>
      </c>
      <c r="O189" s="24">
        <v>5.380135527287532</v>
      </c>
      <c r="P189" s="24">
        <v>5.4400940291410036</v>
      </c>
      <c r="Q189" s="24">
        <v>5.5007862703869863</v>
      </c>
      <c r="R189" s="25">
        <v>5.5622171164666989</v>
      </c>
    </row>
    <row r="190" spans="1:34" x14ac:dyDescent="0.25">
      <c r="A190" s="23">
        <v>6</v>
      </c>
      <c r="B190" s="24">
        <v>4.1820458875478357</v>
      </c>
      <c r="C190" s="24">
        <v>4.226882449990609</v>
      </c>
      <c r="D190" s="24">
        <v>4.2723724530699041</v>
      </c>
      <c r="E190" s="24">
        <v>4.3185156056697336</v>
      </c>
      <c r="F190" s="24">
        <v>4.3653119115788899</v>
      </c>
      <c r="G190" s="24">
        <v>4.4127625542053082</v>
      </c>
      <c r="H190" s="24">
        <v>4.4608690118617078</v>
      </c>
      <c r="I190" s="24">
        <v>4.5096327628608064</v>
      </c>
      <c r="J190" s="24">
        <v>4.5590552855153206</v>
      </c>
      <c r="K190" s="24">
        <v>4.6091383531712511</v>
      </c>
      <c r="L190" s="24">
        <v>4.659884919307733</v>
      </c>
      <c r="M190" s="24">
        <v>4.7112982324371853</v>
      </c>
      <c r="N190" s="24">
        <v>4.7633815410720244</v>
      </c>
      <c r="O190" s="24">
        <v>4.8161380937246649</v>
      </c>
      <c r="P190" s="24">
        <v>4.8695714339408092</v>
      </c>
      <c r="Q190" s="24">
        <v>4.92368628539929</v>
      </c>
      <c r="R190" s="25">
        <v>4.9784876668122253</v>
      </c>
    </row>
    <row r="191" spans="1:34" x14ac:dyDescent="0.25">
      <c r="A191" s="23">
        <v>6.5</v>
      </c>
      <c r="B191" s="24">
        <v>3.7520133218928029</v>
      </c>
      <c r="C191" s="24">
        <v>3.791507560798709</v>
      </c>
      <c r="D191" s="24">
        <v>3.831603237542923</v>
      </c>
      <c r="E191" s="24">
        <v>3.872300214280354</v>
      </c>
      <c r="F191" s="24">
        <v>3.913598648070689</v>
      </c>
      <c r="G191" s="24">
        <v>3.9554998755927588</v>
      </c>
      <c r="H191" s="24">
        <v>3.998005528430181</v>
      </c>
      <c r="I191" s="24">
        <v>4.0411172381665654</v>
      </c>
      <c r="J191" s="24">
        <v>4.084836636385524</v>
      </c>
      <c r="K191" s="24">
        <v>4.1291656497039551</v>
      </c>
      <c r="L191" s="24">
        <v>4.1741073848718893</v>
      </c>
      <c r="M191" s="24">
        <v>4.2196652436726394</v>
      </c>
      <c r="N191" s="24">
        <v>4.2658426278895147</v>
      </c>
      <c r="O191" s="24">
        <v>4.3126429393058334</v>
      </c>
      <c r="P191" s="24">
        <v>4.3600698747381861</v>
      </c>
      <c r="Q191" s="24">
        <v>4.4081283111363039</v>
      </c>
      <c r="R191" s="25">
        <v>4.4568234204832002</v>
      </c>
    </row>
    <row r="192" spans="1:34" x14ac:dyDescent="0.25">
      <c r="A192" s="23">
        <v>7</v>
      </c>
      <c r="B192" s="24">
        <v>3.3714365648774871</v>
      </c>
      <c r="C192" s="24">
        <v>3.4060575518547598</v>
      </c>
      <c r="D192" s="24">
        <v>3.4412301917457282</v>
      </c>
      <c r="E192" s="24">
        <v>3.476954499976193</v>
      </c>
      <c r="F192" s="24">
        <v>3.513230786876743</v>
      </c>
      <c r="G192" s="24">
        <v>3.550060542397103</v>
      </c>
      <c r="H192" s="24">
        <v>3.58744555139178</v>
      </c>
      <c r="I192" s="24">
        <v>3.6253875987152862</v>
      </c>
      <c r="J192" s="24">
        <v>3.663888469222127</v>
      </c>
      <c r="K192" s="24">
        <v>3.7029502428000969</v>
      </c>
      <c r="L192" s="24">
        <v>3.742576179470118</v>
      </c>
      <c r="M192" s="24">
        <v>3.7827698342864031</v>
      </c>
      <c r="N192" s="24">
        <v>3.823534762303157</v>
      </c>
      <c r="O192" s="24">
        <v>3.864874518574589</v>
      </c>
      <c r="P192" s="24">
        <v>3.9067929531881882</v>
      </c>
      <c r="Q192" s="24">
        <v>3.9492950963645832</v>
      </c>
      <c r="R192" s="25">
        <v>3.992386273357678</v>
      </c>
    </row>
    <row r="193" spans="1:18" x14ac:dyDescent="0.25">
      <c r="A193" s="23">
        <v>7.5</v>
      </c>
      <c r="B193" s="24">
        <v>3.0360075057109239</v>
      </c>
      <c r="C193" s="24">
        <v>3.0662034594792988</v>
      </c>
      <c r="D193" s="24">
        <v>3.0969034991103559</v>
      </c>
      <c r="E193" s="24">
        <v>3.1281077933007939</v>
      </c>
      <c r="F193" s="24">
        <v>3.159816805652095</v>
      </c>
      <c r="G193" s="24">
        <v>3.1920321793848778</v>
      </c>
      <c r="H193" s="24">
        <v>3.2247558526245488</v>
      </c>
      <c r="I193" s="24">
        <v>3.2579897634965129</v>
      </c>
      <c r="J193" s="24">
        <v>3.2917358501261731</v>
      </c>
      <c r="K193" s="24">
        <v>3.325996345672217</v>
      </c>
      <c r="L193" s="24">
        <v>3.360774663426465</v>
      </c>
      <c r="M193" s="24">
        <v>3.396074511714021</v>
      </c>
      <c r="N193" s="24">
        <v>3.431899598859991</v>
      </c>
      <c r="O193" s="24">
        <v>3.4682536331894749</v>
      </c>
      <c r="P193" s="24">
        <v>3.505140618060862</v>
      </c>
      <c r="Q193" s="24">
        <v>3.5425657369656709</v>
      </c>
      <c r="R193" s="25">
        <v>3.5805344684287048</v>
      </c>
    </row>
    <row r="194" spans="1:18" x14ac:dyDescent="0.25">
      <c r="A194" s="23">
        <v>8</v>
      </c>
      <c r="B194" s="24">
        <v>2.74161438071717</v>
      </c>
      <c r="C194" s="24">
        <v>2.7678126671078811</v>
      </c>
      <c r="D194" s="24">
        <v>2.7944696901838628</v>
      </c>
      <c r="E194" s="24">
        <v>2.8215857719127091</v>
      </c>
      <c r="F194" s="24">
        <v>2.8491615291667971</v>
      </c>
      <c r="G194" s="24">
        <v>2.8771987584376419</v>
      </c>
      <c r="H194" s="24">
        <v>2.9056995511215442</v>
      </c>
      <c r="I194" s="24">
        <v>2.934665998614804</v>
      </c>
      <c r="J194" s="24">
        <v>2.9641001923137211</v>
      </c>
      <c r="K194" s="24">
        <v>2.9940045186478779</v>
      </c>
      <c r="L194" s="24">
        <v>3.0243825441799892</v>
      </c>
      <c r="M194" s="24">
        <v>3.0552381305060572</v>
      </c>
      <c r="N194" s="24">
        <v>3.0865751392220799</v>
      </c>
      <c r="O194" s="24">
        <v>3.1183974319240568</v>
      </c>
      <c r="P194" s="24">
        <v>3.1507091652412691</v>
      </c>
      <c r="Q194" s="24">
        <v>3.183515675936134</v>
      </c>
      <c r="R194" s="25">
        <v>3.2168225958043499</v>
      </c>
    </row>
    <row r="195" spans="1:18" x14ac:dyDescent="0.25">
      <c r="A195" s="23">
        <v>8.5</v>
      </c>
      <c r="B195" s="24">
        <v>2.484341773335272</v>
      </c>
      <c r="C195" s="24">
        <v>2.506948905291055</v>
      </c>
      <c r="D195" s="24">
        <v>2.5299716426282979</v>
      </c>
      <c r="E195" s="24">
        <v>2.5534104605854888</v>
      </c>
      <c r="F195" s="24">
        <v>2.5772661293059</v>
      </c>
      <c r="G195" s="24">
        <v>2.601540598551944</v>
      </c>
      <c r="H195" s="24">
        <v>2.6262361129908158</v>
      </c>
      <c r="I195" s="24">
        <v>2.65135491728971</v>
      </c>
      <c r="J195" s="24">
        <v>2.6768992561158229</v>
      </c>
      <c r="K195" s="24">
        <v>2.7028716691696308</v>
      </c>
      <c r="L195" s="24">
        <v>2.729275876284746</v>
      </c>
      <c r="M195" s="24">
        <v>2.756115892328066</v>
      </c>
      <c r="N195" s="24">
        <v>2.7833957321664839</v>
      </c>
      <c r="O195" s="24">
        <v>2.8111194106668949</v>
      </c>
      <c r="P195" s="24">
        <v>2.8392912377294741</v>
      </c>
      <c r="Q195" s="24">
        <v>2.867916703387535</v>
      </c>
      <c r="R195" s="25">
        <v>2.8970015927076731</v>
      </c>
    </row>
    <row r="196" spans="1:18" x14ac:dyDescent="0.25">
      <c r="A196" s="23">
        <v>9</v>
      </c>
      <c r="B196" s="24">
        <v>2.260470614119289</v>
      </c>
      <c r="C196" s="24">
        <v>2.2798722516943828</v>
      </c>
      <c r="D196" s="24">
        <v>2.2996485812207239</v>
      </c>
      <c r="E196" s="24">
        <v>2.3198002312076982</v>
      </c>
      <c r="F196" s="24">
        <v>2.3403281250694721</v>
      </c>
      <c r="G196" s="24">
        <v>2.3612343658393522</v>
      </c>
      <c r="H196" s="24">
        <v>2.382521351455432</v>
      </c>
      <c r="I196" s="24">
        <v>2.4041914798557991</v>
      </c>
      <c r="J196" s="24">
        <v>2.426247148978546</v>
      </c>
      <c r="K196" s="24">
        <v>2.4486910517950462</v>
      </c>
      <c r="L196" s="24">
        <v>2.471527061409807</v>
      </c>
      <c r="M196" s="24">
        <v>2.4947593459606181</v>
      </c>
      <c r="N196" s="24">
        <v>2.5183920735852712</v>
      </c>
      <c r="O196" s="24">
        <v>2.542429412421555</v>
      </c>
      <c r="P196" s="24">
        <v>2.566875825640544</v>
      </c>
      <c r="Q196" s="24">
        <v>2.5917369565464439</v>
      </c>
      <c r="R196" s="25">
        <v>2.6170187434767449</v>
      </c>
    </row>
    <row r="197" spans="1:18" x14ac:dyDescent="0.25">
      <c r="A197" s="23">
        <v>9.5</v>
      </c>
      <c r="B197" s="24">
        <v>2.0664781807382799</v>
      </c>
      <c r="C197" s="24">
        <v>2.0830391310984209</v>
      </c>
      <c r="D197" s="24">
        <v>2.0999360778531999</v>
      </c>
      <c r="E197" s="24">
        <v>2.117169802782894</v>
      </c>
      <c r="F197" s="24">
        <v>2.1347413825725692</v>
      </c>
      <c r="G197" s="24">
        <v>2.1526530735264262</v>
      </c>
      <c r="H197" s="24">
        <v>2.1709074268534518</v>
      </c>
      <c r="I197" s="24">
        <v>2.1895069937626328</v>
      </c>
      <c r="J197" s="24">
        <v>2.2084543254629549</v>
      </c>
      <c r="K197" s="24">
        <v>2.227752268196689</v>
      </c>
      <c r="L197" s="24">
        <v>2.2474048483392339</v>
      </c>
      <c r="M197" s="24">
        <v>2.2674163872992801</v>
      </c>
      <c r="N197" s="24">
        <v>2.287791206485509</v>
      </c>
      <c r="O197" s="24">
        <v>2.3085336273066099</v>
      </c>
      <c r="P197" s="24">
        <v>2.3296482662045488</v>
      </c>
      <c r="Q197" s="24">
        <v>2.35114091975443</v>
      </c>
      <c r="R197" s="25">
        <v>2.3730176795646361</v>
      </c>
    </row>
    <row r="198" spans="1:18" x14ac:dyDescent="0.25">
      <c r="A198" s="23">
        <v>10</v>
      </c>
      <c r="B198" s="24">
        <v>1.8990380979763151</v>
      </c>
      <c r="C198" s="24">
        <v>1.913102315398745</v>
      </c>
      <c r="D198" s="24">
        <v>1.927466051532801</v>
      </c>
      <c r="E198" s="24">
        <v>1.942130241429656</v>
      </c>
      <c r="F198" s="24">
        <v>1.9570961150452719</v>
      </c>
      <c r="G198" s="24">
        <v>1.9723660819547451</v>
      </c>
      <c r="H198" s="24">
        <v>1.9879428466379581</v>
      </c>
      <c r="I198" s="24">
        <v>2.003829113574791</v>
      </c>
      <c r="J198" s="24">
        <v>2.0200275872451292</v>
      </c>
      <c r="K198" s="24">
        <v>2.0365412671621339</v>
      </c>
      <c r="L198" s="24">
        <v>2.053374332972107</v>
      </c>
      <c r="M198" s="24">
        <v>2.0705312593546261</v>
      </c>
      <c r="N198" s="24">
        <v>2.0880165209892758</v>
      </c>
      <c r="O198" s="24">
        <v>2.105834592555635</v>
      </c>
      <c r="P198" s="24">
        <v>2.1239902437665679</v>
      </c>
      <c r="Q198" s="24">
        <v>2.142489424468073</v>
      </c>
      <c r="R198" s="25">
        <v>2.1613383795394312</v>
      </c>
    </row>
    <row r="199" spans="1:18" x14ac:dyDescent="0.25">
      <c r="A199" s="23">
        <v>10.5</v>
      </c>
      <c r="B199" s="24">
        <v>1.755020337732462</v>
      </c>
      <c r="C199" s="24">
        <v>1.766910923605916</v>
      </c>
      <c r="D199" s="24">
        <v>1.779066768381586</v>
      </c>
      <c r="E199" s="24">
        <v>1.7914889603815409</v>
      </c>
      <c r="F199" s="24">
        <v>1.8041788828326371</v>
      </c>
      <c r="G199" s="24">
        <v>1.8171390985808671</v>
      </c>
      <c r="H199" s="24">
        <v>1.8303724653770079</v>
      </c>
      <c r="I199" s="24">
        <v>1.843881840971838</v>
      </c>
      <c r="J199" s="24">
        <v>1.8576700831161339</v>
      </c>
      <c r="K199" s="24">
        <v>1.871740344593956</v>
      </c>
      <c r="L199" s="24">
        <v>1.886096958322498</v>
      </c>
      <c r="M199" s="24">
        <v>1.900744552252237</v>
      </c>
      <c r="N199" s="24">
        <v>1.915687754333649</v>
      </c>
      <c r="O199" s="24">
        <v>1.930931192517211</v>
      </c>
      <c r="P199" s="24">
        <v>1.9464797897866819</v>
      </c>
      <c r="Q199" s="24">
        <v>1.962339649258956</v>
      </c>
      <c r="R199" s="25">
        <v>1.978517169084208</v>
      </c>
    </row>
    <row r="200" spans="1:18" x14ac:dyDescent="0.25">
      <c r="A200" s="23">
        <v>11</v>
      </c>
      <c r="B200" s="24">
        <v>1.6314912190208071</v>
      </c>
      <c r="C200" s="24">
        <v>1.6415104218455281</v>
      </c>
      <c r="D200" s="24">
        <v>1.6517628416366541</v>
      </c>
      <c r="E200" s="24">
        <v>1.6622497199871511</v>
      </c>
      <c r="F200" s="24">
        <v>1.6729725933947679</v>
      </c>
      <c r="G200" s="24">
        <v>1.683934177976397</v>
      </c>
      <c r="H200" s="24">
        <v>1.695137484753708</v>
      </c>
      <c r="I200" s="24">
        <v>1.706585524748375</v>
      </c>
      <c r="J200" s="24">
        <v>1.718281308982071</v>
      </c>
      <c r="K200" s="24">
        <v>1.730228143509752</v>
      </c>
      <c r="L200" s="24">
        <v>1.742430514519506</v>
      </c>
      <c r="M200" s="24">
        <v>1.754893203232706</v>
      </c>
      <c r="N200" s="24">
        <v>1.7676209908707241</v>
      </c>
      <c r="O200" s="24">
        <v>1.7806186586549331</v>
      </c>
      <c r="P200" s="24">
        <v>1.7938912828399849</v>
      </c>
      <c r="Q200" s="24">
        <v>1.807445119813671</v>
      </c>
      <c r="R200" s="25">
        <v>1.821286720997062</v>
      </c>
    </row>
    <row r="201" spans="1:18" x14ac:dyDescent="0.25">
      <c r="A201" s="23">
        <v>11.5</v>
      </c>
      <c r="B201" s="24">
        <v>1.5257134079704231</v>
      </c>
      <c r="C201" s="24">
        <v>1.534142623358149</v>
      </c>
      <c r="D201" s="24">
        <v>1.5427752316500709</v>
      </c>
      <c r="E201" s="24">
        <v>1.551612627710049</v>
      </c>
      <c r="F201" s="24">
        <v>1.5606565013067311</v>
      </c>
      <c r="G201" s="24">
        <v>1.5699097218278999</v>
      </c>
      <c r="H201" s="24">
        <v>1.5793754535661251</v>
      </c>
      <c r="I201" s="24">
        <v>1.589056860813973</v>
      </c>
      <c r="J201" s="24">
        <v>1.598957107864013</v>
      </c>
      <c r="K201" s="24">
        <v>1.609079654042096</v>
      </c>
      <c r="L201" s="24">
        <v>1.619429138807206</v>
      </c>
      <c r="M201" s="24">
        <v>1.630010496651612</v>
      </c>
      <c r="N201" s="24">
        <v>1.6408286620675809</v>
      </c>
      <c r="O201" s="24">
        <v>1.6518885695473811</v>
      </c>
      <c r="P201" s="24">
        <v>1.663195448616561</v>
      </c>
      <c r="Q201" s="24">
        <v>1.6747557089338061</v>
      </c>
      <c r="R201" s="25">
        <v>1.6865760551910829</v>
      </c>
    </row>
    <row r="202" spans="1:18" x14ac:dyDescent="0.25">
      <c r="A202" s="23">
        <v>12</v>
      </c>
      <c r="B202" s="24">
        <v>1.4351459178253949</v>
      </c>
      <c r="C202" s="24">
        <v>1.44224568849937</v>
      </c>
      <c r="D202" s="24">
        <v>1.4495212458889319</v>
      </c>
      <c r="E202" s="24">
        <v>1.4569741381288359</v>
      </c>
      <c r="F202" s="24">
        <v>1.464606208258624</v>
      </c>
      <c r="G202" s="24">
        <v>1.4724204789369759</v>
      </c>
      <c r="H202" s="24">
        <v>1.480420267727357</v>
      </c>
      <c r="I202" s="24">
        <v>1.4886088921932279</v>
      </c>
      <c r="J202" s="24">
        <v>1.4969896698980549</v>
      </c>
      <c r="K202" s="24">
        <v>1.505566213438583</v>
      </c>
      <c r="L202" s="24">
        <v>1.5143433155446939</v>
      </c>
      <c r="M202" s="24">
        <v>1.5233260639795501</v>
      </c>
      <c r="N202" s="24">
        <v>1.5325195465063139</v>
      </c>
      <c r="O202" s="24">
        <v>1.541928850888151</v>
      </c>
      <c r="P202" s="24">
        <v>1.551559359921505</v>
      </c>
      <c r="Q202" s="24">
        <v>1.561417636535956</v>
      </c>
      <c r="R202" s="25">
        <v>1.5715105386943671</v>
      </c>
    </row>
    <row r="203" spans="1:18" x14ac:dyDescent="0.25">
      <c r="A203" s="23">
        <v>12.5</v>
      </c>
      <c r="B203" s="24">
        <v>1.3574441089448139</v>
      </c>
      <c r="C203" s="24">
        <v>1.36345412473978</v>
      </c>
      <c r="D203" s="24">
        <v>1.3696145389353229</v>
      </c>
      <c r="E203" s="24">
        <v>1.3759270529370959</v>
      </c>
      <c r="F203" s="24">
        <v>1.382393663055534</v>
      </c>
      <c r="G203" s="24">
        <v>1.389017545220214</v>
      </c>
      <c r="H203" s="24">
        <v>1.395802170265495</v>
      </c>
      <c r="I203" s="24">
        <v>1.4027510090257349</v>
      </c>
      <c r="J203" s="24">
        <v>1.409867532335294</v>
      </c>
      <c r="K203" s="24">
        <v>1.417155506061814</v>
      </c>
      <c r="L203" s="24">
        <v>1.4246198762060709</v>
      </c>
      <c r="M203" s="24">
        <v>1.4322658838021229</v>
      </c>
      <c r="N203" s="24">
        <v>1.44009876988403</v>
      </c>
      <c r="O203" s="24">
        <v>1.4481237754858489</v>
      </c>
      <c r="P203" s="24">
        <v>1.456346436674923</v>
      </c>
      <c r="Q203" s="24">
        <v>1.4647734696517261</v>
      </c>
      <c r="R203" s="25">
        <v>1.473411885650016</v>
      </c>
    </row>
    <row r="204" spans="1:18" x14ac:dyDescent="0.25">
      <c r="A204" s="23">
        <v>13</v>
      </c>
      <c r="B204" s="24">
        <v>1.2904596888027751</v>
      </c>
      <c r="C204" s="24">
        <v>1.295598786664975</v>
      </c>
      <c r="D204" s="24">
        <v>1.300865112486342</v>
      </c>
      <c r="E204" s="24">
        <v>1.3062605209434259</v>
      </c>
      <c r="F204" s="24">
        <v>1.3117871616175589</v>
      </c>
      <c r="G204" s="24">
        <v>1.3174483637092109</v>
      </c>
      <c r="H204" s="24">
        <v>1.323247751323636</v>
      </c>
      <c r="I204" s="24">
        <v>1.329188948566091</v>
      </c>
      <c r="J204" s="24">
        <v>1.335275579541827</v>
      </c>
      <c r="K204" s="24">
        <v>1.341511563389383</v>
      </c>
      <c r="L204" s="24">
        <v>1.3479019993804311</v>
      </c>
      <c r="M204" s="24">
        <v>1.3544522818199249</v>
      </c>
      <c r="N204" s="24">
        <v>1.36116780501282</v>
      </c>
      <c r="O204" s="24">
        <v>1.36805396326407</v>
      </c>
      <c r="P204" s="24">
        <v>1.3751164459119121</v>
      </c>
      <c r="Q204" s="24">
        <v>1.3823621224277169</v>
      </c>
      <c r="R204" s="25">
        <v>1.3897981573161371</v>
      </c>
    </row>
    <row r="205" spans="1:18" x14ac:dyDescent="0.25">
      <c r="A205" s="23">
        <v>13.5</v>
      </c>
      <c r="B205" s="24">
        <v>1.232240711988386</v>
      </c>
      <c r="C205" s="24">
        <v>1.2367068759755619</v>
      </c>
      <c r="D205" s="24">
        <v>1.2412793153540991</v>
      </c>
      <c r="E205" s="24">
        <v>1.24596003807144</v>
      </c>
      <c r="F205" s="24">
        <v>1.2507513469798111</v>
      </c>
      <c r="G205" s="24">
        <v>1.255656724550581</v>
      </c>
      <c r="H205" s="24">
        <v>1.2606799481598969</v>
      </c>
      <c r="I205" s="24">
        <v>1.265824795183911</v>
      </c>
      <c r="J205" s="24">
        <v>1.2710950429987731</v>
      </c>
      <c r="K205" s="24">
        <v>1.276494764013915</v>
      </c>
      <c r="L205" s="24">
        <v>1.282029210771904</v>
      </c>
      <c r="M205" s="24">
        <v>1.28770393084859</v>
      </c>
      <c r="N205" s="24">
        <v>1.293524471819822</v>
      </c>
      <c r="O205" s="24">
        <v>1.2994963812614511</v>
      </c>
      <c r="P205" s="24">
        <v>1.3056255017826079</v>
      </c>
      <c r="Q205" s="24">
        <v>1.3119188561255599</v>
      </c>
      <c r="R205" s="25">
        <v>1.3183837620658561</v>
      </c>
    </row>
    <row r="206" spans="1:18" x14ac:dyDescent="0.25">
      <c r="A206" s="23">
        <v>14</v>
      </c>
      <c r="B206" s="24">
        <v>1.181031580205737</v>
      </c>
      <c r="C206" s="24">
        <v>1.18500194148714</v>
      </c>
      <c r="D206" s="24">
        <v>1.1890598434656929</v>
      </c>
      <c r="E206" s="24">
        <v>1.1932074473597361</v>
      </c>
      <c r="F206" s="24">
        <v>1.197447209292392</v>
      </c>
      <c r="G206" s="24">
        <v>1.2017827650059221</v>
      </c>
      <c r="H206" s="24">
        <v>1.2062180451473721</v>
      </c>
      <c r="I206" s="24">
        <v>1.210756980363789</v>
      </c>
      <c r="J206" s="24">
        <v>1.21540350130222</v>
      </c>
      <c r="K206" s="24">
        <v>1.2201618336429909</v>
      </c>
      <c r="L206" s="24">
        <v>1.225037383199568</v>
      </c>
      <c r="M206" s="24">
        <v>1.2300358508186919</v>
      </c>
      <c r="N206" s="24">
        <v>1.2351629373471109</v>
      </c>
      <c r="O206" s="24">
        <v>1.2404243436315681</v>
      </c>
      <c r="P206" s="24">
        <v>1.245826065552091</v>
      </c>
      <c r="Q206" s="24">
        <v>1.251375279121842</v>
      </c>
      <c r="R206" s="25">
        <v>1.257079455387266</v>
      </c>
    </row>
    <row r="207" spans="1:18" x14ac:dyDescent="0.25">
      <c r="A207" s="23">
        <v>14.5</v>
      </c>
      <c r="B207" s="24">
        <v>1.1352730422739481</v>
      </c>
      <c r="C207" s="24">
        <v>1.1389038791303181</v>
      </c>
      <c r="D207" s="24">
        <v>1.142605739863231</v>
      </c>
      <c r="E207" s="24">
        <v>1.1463809389619219</v>
      </c>
      <c r="F207" s="24">
        <v>1.1502320858204089</v>
      </c>
      <c r="G207" s="24">
        <v>1.1541629694518489</v>
      </c>
      <c r="H207" s="24">
        <v>1.158177673774184</v>
      </c>
      <c r="I207" s="24">
        <v>1.1622802827053551</v>
      </c>
      <c r="J207" s="24">
        <v>1.166474880163304</v>
      </c>
      <c r="K207" s="24">
        <v>1.1707658450992551</v>
      </c>
      <c r="L207" s="24">
        <v>1.175158736597566</v>
      </c>
      <c r="M207" s="24">
        <v>1.1796594087758769</v>
      </c>
      <c r="N207" s="24">
        <v>1.184273715751829</v>
      </c>
      <c r="O207" s="24">
        <v>1.1890075116430621</v>
      </c>
      <c r="P207" s="24">
        <v>1.1938669456005011</v>
      </c>
      <c r="Q207" s="24">
        <v>1.198859346908201</v>
      </c>
      <c r="R207" s="25">
        <v>1.203992339883502</v>
      </c>
    </row>
    <row r="208" spans="1:18" x14ac:dyDescent="0.25">
      <c r="A208" s="23">
        <v>15</v>
      </c>
      <c r="B208" s="24">
        <v>1.093602194127133</v>
      </c>
      <c r="C208" s="24">
        <v>1.0970289319507149</v>
      </c>
      <c r="D208" s="24">
        <v>1.1005123947038331</v>
      </c>
      <c r="E208" s="24">
        <v>1.1040550501466171</v>
      </c>
      <c r="F208" s="24">
        <v>1.1076596609439811</v>
      </c>
      <c r="G208" s="24">
        <v>1.111330169379978</v>
      </c>
      <c r="H208" s="24">
        <v>1.1150708126434461</v>
      </c>
      <c r="I208" s="24">
        <v>1.118885827923221</v>
      </c>
      <c r="J208" s="24">
        <v>1.122779452408138</v>
      </c>
      <c r="K208" s="24">
        <v>1.1267562183203199</v>
      </c>
      <c r="L208" s="24">
        <v>1.130821838015017</v>
      </c>
      <c r="M208" s="24">
        <v>1.1349823188807679</v>
      </c>
      <c r="N208" s="24">
        <v>1.139243668306106</v>
      </c>
      <c r="O208" s="24">
        <v>1.1436118936795669</v>
      </c>
      <c r="P208" s="24">
        <v>1.1480932974229701</v>
      </c>
      <c r="Q208" s="24">
        <v>1.1526953620912681</v>
      </c>
      <c r="R208" s="25">
        <v>1.1574258652726961</v>
      </c>
    </row>
    <row r="209" spans="1:18" x14ac:dyDescent="0.25">
      <c r="A209" s="23">
        <v>15.5</v>
      </c>
      <c r="B209" s="24">
        <v>1.0548524788144089</v>
      </c>
      <c r="C209" s="24">
        <v>1.05818969010895</v>
      </c>
      <c r="D209" s="24">
        <v>1.0615715452596199</v>
      </c>
      <c r="E209" s="24">
        <v>1.065000665297446</v>
      </c>
      <c r="F209" s="24">
        <v>1.0684799661582369</v>
      </c>
      <c r="G209" s="24">
        <v>1.072013543396942</v>
      </c>
      <c r="H209" s="24">
        <v>1.0756057874732909</v>
      </c>
      <c r="I209" s="24">
        <v>1.079261088847018</v>
      </c>
      <c r="J209" s="24">
        <v>1.0829838379778529</v>
      </c>
      <c r="K209" s="24">
        <v>1.0867787203588131</v>
      </c>
      <c r="L209" s="24">
        <v>1.090651601616045</v>
      </c>
      <c r="M209" s="24">
        <v>1.0946086424089809</v>
      </c>
      <c r="N209" s="24">
        <v>1.0986560033970521</v>
      </c>
      <c r="O209" s="24">
        <v>1.102799845239691</v>
      </c>
      <c r="P209" s="24">
        <v>1.107046623629611</v>
      </c>
      <c r="Q209" s="24">
        <v>1.11140397439266</v>
      </c>
      <c r="R209" s="25">
        <v>1.1158798283879701</v>
      </c>
    </row>
    <row r="210" spans="1:18" x14ac:dyDescent="0.25">
      <c r="A210" s="23">
        <v>16</v>
      </c>
      <c r="B210" s="24">
        <v>1.0180536864999019</v>
      </c>
      <c r="C210" s="24">
        <v>1.0213950908806531</v>
      </c>
      <c r="D210" s="24">
        <v>1.0247712759177261</v>
      </c>
      <c r="E210" s="24">
        <v>1.0281850159130419</v>
      </c>
      <c r="F210" s="24">
        <v>1.031639380073307</v>
      </c>
      <c r="G210" s="24">
        <v>1.0351386172243651</v>
      </c>
      <c r="H210" s="24">
        <v>1.038687271096842</v>
      </c>
      <c r="I210" s="24">
        <v>1.042289885421368</v>
      </c>
      <c r="J210" s="24">
        <v>1.04595100392857</v>
      </c>
      <c r="K210" s="24">
        <v>1.0496754653823579</v>
      </c>
      <c r="L210" s="24">
        <v>1.053469288679777</v>
      </c>
      <c r="M210" s="24">
        <v>1.057338787751152</v>
      </c>
      <c r="N210" s="24">
        <v>1.061290276526812</v>
      </c>
      <c r="O210" s="24">
        <v>1.065330068937081</v>
      </c>
      <c r="P210" s="24">
        <v>1.0694647739455709</v>
      </c>
      <c r="Q210" s="24">
        <v>1.073702180649025</v>
      </c>
      <c r="R210" s="25">
        <v>1.078050373177468</v>
      </c>
    </row>
    <row r="211" spans="1:18" x14ac:dyDescent="0.25">
      <c r="A211" s="23">
        <v>16.5</v>
      </c>
      <c r="B211" s="24">
        <v>0.98243195446273202</v>
      </c>
      <c r="C211" s="24">
        <v>0.98585041865644096</v>
      </c>
      <c r="D211" s="24">
        <v>0.98929601818026613</v>
      </c>
      <c r="E211" s="24">
        <v>0.99277168060702436</v>
      </c>
      <c r="F211" s="24">
        <v>0.99628062841431608</v>
      </c>
      <c r="G211" s="24">
        <v>0.99982726369887986</v>
      </c>
      <c r="H211" s="24">
        <v>1.0034162834622391</v>
      </c>
      <c r="I211" s="24">
        <v>1.007052384705917</v>
      </c>
      <c r="J211" s="24">
        <v>1.0107402644314349</v>
      </c>
      <c r="K211" s="24">
        <v>1.014484914673601</v>
      </c>
      <c r="L211" s="24">
        <v>1.0182925076003539</v>
      </c>
      <c r="M211" s="24">
        <v>1.022169510412916</v>
      </c>
      <c r="N211" s="24">
        <v>1.026122390312511</v>
      </c>
      <c r="O211" s="24">
        <v>1.030157614500361</v>
      </c>
      <c r="P211" s="24">
        <v>1.0342819452109719</v>
      </c>
      <c r="Q211" s="24">
        <v>1.038503324811983</v>
      </c>
      <c r="R211" s="25">
        <v>1.042829990704315</v>
      </c>
    </row>
    <row r="212" spans="1:18" x14ac:dyDescent="0.25">
      <c r="A212" s="23">
        <v>17</v>
      </c>
      <c r="B212" s="24">
        <v>0.94740976709704106</v>
      </c>
      <c r="C212" s="24">
        <v>0.95095730494195307</v>
      </c>
      <c r="D212" s="24">
        <v>0.95452655066437586</v>
      </c>
      <c r="E212" s="24">
        <v>0.95812058510802167</v>
      </c>
      <c r="F212" s="24">
        <v>0.96174278402138735</v>
      </c>
      <c r="G212" s="24">
        <v>0.96539770277210701</v>
      </c>
      <c r="H212" s="24">
        <v>0.96909019163259846</v>
      </c>
      <c r="I212" s="24">
        <v>0.97282510087527996</v>
      </c>
      <c r="J212" s="24">
        <v>0.97660728077256909</v>
      </c>
      <c r="K212" s="24">
        <v>0.98044187663016746</v>
      </c>
      <c r="L212" s="24">
        <v>0.98433521388691025</v>
      </c>
      <c r="M212" s="24">
        <v>0.98829391301491598</v>
      </c>
      <c r="N212" s="24">
        <v>0.99232459448630261</v>
      </c>
      <c r="O212" s="24">
        <v>0.99643387877318934</v>
      </c>
      <c r="P212" s="24">
        <v>1.000628681380977</v>
      </c>
      <c r="Q212" s="24">
        <v>1.0049170979481989</v>
      </c>
      <c r="R212" s="25">
        <v>1.009307519146674</v>
      </c>
    </row>
    <row r="213" spans="1:18" x14ac:dyDescent="0.25">
      <c r="A213" s="23">
        <v>17.5</v>
      </c>
      <c r="B213" s="24">
        <v>0.91260595591195892</v>
      </c>
      <c r="C213" s="24">
        <v>0.91631372835783031</v>
      </c>
      <c r="D213" s="24">
        <v>0.92003999910220646</v>
      </c>
      <c r="E213" s="24">
        <v>0.92378800225969471</v>
      </c>
      <c r="F213" s="24">
        <v>0.92756126684968632</v>
      </c>
      <c r="G213" s="24">
        <v>0.93136450151071115</v>
      </c>
      <c r="H213" s="24">
        <v>0.935202709786084</v>
      </c>
      <c r="I213" s="24">
        <v>0.93908089521911842</v>
      </c>
      <c r="J213" s="24">
        <v>0.94300406135312909</v>
      </c>
      <c r="K213" s="24">
        <v>0.94697750676471271</v>
      </c>
      <c r="L213" s="24">
        <v>0.95100771016359997</v>
      </c>
      <c r="M213" s="24">
        <v>0.95510144529280416</v>
      </c>
      <c r="N213" s="24">
        <v>0.95926548589533811</v>
      </c>
      <c r="O213" s="24">
        <v>0.96350660571421554</v>
      </c>
      <c r="P213" s="24">
        <v>0.9678318735257323</v>
      </c>
      <c r="Q213" s="24">
        <v>0.9722495382393187</v>
      </c>
      <c r="R213" s="25">
        <v>0.9767681437976875</v>
      </c>
    </row>
    <row r="214" spans="1:18" x14ac:dyDescent="0.25">
      <c r="A214" s="23">
        <v>18</v>
      </c>
      <c r="B214" s="24">
        <v>0.87783569953165796</v>
      </c>
      <c r="C214" s="24">
        <v>0.88171401463973398</v>
      </c>
      <c r="D214" s="24">
        <v>0.88560983634090917</v>
      </c>
      <c r="E214" s="24">
        <v>0.88952655202068709</v>
      </c>
      <c r="F214" s="24">
        <v>0.89346784396935486</v>
      </c>
      <c r="G214" s="24">
        <v>0.89743857409633809</v>
      </c>
      <c r="H214" s="24">
        <v>0.90144389921584589</v>
      </c>
      <c r="I214" s="24">
        <v>0.90548897614208734</v>
      </c>
      <c r="J214" s="24">
        <v>0.90957896168927221</v>
      </c>
      <c r="K214" s="24">
        <v>0.91371930770489251</v>
      </c>
      <c r="L214" s="24">
        <v>0.91791664616957402</v>
      </c>
      <c r="M214" s="24">
        <v>0.92217790409722655</v>
      </c>
      <c r="N214" s="24">
        <v>0.92651000850175869</v>
      </c>
      <c r="O214" s="24">
        <v>0.93091988639707968</v>
      </c>
      <c r="P214" s="24">
        <v>0.93541475983038136</v>
      </c>
      <c r="Q214" s="24">
        <v>0.9400030309819889</v>
      </c>
      <c r="R214" s="25">
        <v>0.94469339706551125</v>
      </c>
    </row>
    <row r="215" spans="1:18" x14ac:dyDescent="0.25">
      <c r="A215" s="23">
        <v>18.5</v>
      </c>
      <c r="B215" s="24">
        <v>0.84311052369523132</v>
      </c>
      <c r="C215" s="24">
        <v>0.8471488366382679</v>
      </c>
      <c r="D215" s="24">
        <v>0.85120588234259842</v>
      </c>
      <c r="E215" s="24">
        <v>0.85528520146462117</v>
      </c>
      <c r="F215" s="24">
        <v>0.85939062956551826</v>
      </c>
      <c r="G215" s="24">
        <v>0.86352718182561128</v>
      </c>
      <c r="H215" s="24">
        <v>0.86770016833000541</v>
      </c>
      <c r="I215" s="24">
        <v>0.87191489916380616</v>
      </c>
      <c r="J215" s="24">
        <v>0.87617668441211916</v>
      </c>
      <c r="K215" s="24">
        <v>0.88049112919333261</v>
      </c>
      <c r="L215" s="24">
        <v>0.88486501875896761</v>
      </c>
      <c r="M215" s="24">
        <v>0.88930543339382817</v>
      </c>
      <c r="N215" s="24">
        <v>0.89381945338271795</v>
      </c>
      <c r="O215" s="24">
        <v>0.89841415901044108</v>
      </c>
      <c r="P215" s="24">
        <v>0.90309692559508425</v>
      </c>
      <c r="Q215" s="24">
        <v>0.90787630858786883</v>
      </c>
      <c r="R215" s="25">
        <v>0.91276115847329886</v>
      </c>
    </row>
    <row r="216" spans="1:18" x14ac:dyDescent="0.25">
      <c r="A216" s="23">
        <v>19</v>
      </c>
      <c r="B216" s="24">
        <v>0.80863830125687708</v>
      </c>
      <c r="C216" s="24">
        <v>0.81280521431912667</v>
      </c>
      <c r="D216" s="24">
        <v>0.8169943041844655</v>
      </c>
      <c r="E216" s="24">
        <v>0.82120926478018685</v>
      </c>
      <c r="F216" s="24">
        <v>0.82545408493836814</v>
      </c>
      <c r="G216" s="24">
        <v>0.82973393311022603</v>
      </c>
      <c r="H216" s="24">
        <v>0.83405427265176169</v>
      </c>
      <c r="I216" s="24">
        <v>0.83842056691897582</v>
      </c>
      <c r="J216" s="24">
        <v>0.84283827926786969</v>
      </c>
      <c r="K216" s="24">
        <v>0.84731316808772716</v>
      </c>
      <c r="L216" s="24">
        <v>0.85185217190096485</v>
      </c>
      <c r="M216" s="24">
        <v>0.8564625242632834</v>
      </c>
      <c r="N216" s="24">
        <v>0.86115145873038168</v>
      </c>
      <c r="O216" s="24">
        <v>0.86592620885796012</v>
      </c>
      <c r="P216" s="24">
        <v>0.87079430323500173</v>
      </c>
      <c r="Q216" s="24">
        <v>0.87576445058362218</v>
      </c>
      <c r="R216" s="25">
        <v>0.88084565465922116</v>
      </c>
    </row>
    <row r="217" spans="1:18" x14ac:dyDescent="0.25">
      <c r="A217" s="23">
        <v>19.5</v>
      </c>
      <c r="B217" s="24">
        <v>0.77482325218574177</v>
      </c>
      <c r="C217" s="24">
        <v>0.77906651476295041</v>
      </c>
      <c r="D217" s="24">
        <v>0.78333761605864416</v>
      </c>
      <c r="E217" s="24">
        <v>0.78764040327101237</v>
      </c>
      <c r="F217" s="24">
        <v>0.79197901850302899</v>
      </c>
      <c r="G217" s="24">
        <v>0.79635878347680578</v>
      </c>
      <c r="H217" s="24">
        <v>0.80078531481923854</v>
      </c>
      <c r="I217" s="24">
        <v>0.80526422915722329</v>
      </c>
      <c r="J217" s="24">
        <v>0.80980114311765639</v>
      </c>
      <c r="K217" s="24">
        <v>0.81440196836071677</v>
      </c>
      <c r="L217" s="24">
        <v>0.81907379667971714</v>
      </c>
      <c r="M217" s="24">
        <v>0.82382401490125279</v>
      </c>
      <c r="N217" s="24">
        <v>0.82866000985191912</v>
      </c>
      <c r="O217" s="24">
        <v>0.83358916835831187</v>
      </c>
      <c r="P217" s="24">
        <v>0.8386191722803098</v>
      </c>
      <c r="Q217" s="24">
        <v>0.84375888361092377</v>
      </c>
      <c r="R217" s="25">
        <v>0.84901745937644835</v>
      </c>
    </row>
    <row r="218" spans="1:18" x14ac:dyDescent="0.25">
      <c r="A218" s="23">
        <v>20</v>
      </c>
      <c r="B218" s="24">
        <v>0.74226594356597009</v>
      </c>
      <c r="C218" s="24">
        <v>0.74651245216539519</v>
      </c>
      <c r="D218" s="24">
        <v>0.7507946792723017</v>
      </c>
      <c r="E218" s="24">
        <v>0.75511662535577551</v>
      </c>
      <c r="F218" s="24">
        <v>0.75948258578968575</v>
      </c>
      <c r="G218" s="24">
        <v>0.76389803556703906</v>
      </c>
      <c r="H218" s="24">
        <v>0.76836874458562687</v>
      </c>
      <c r="I218" s="24">
        <v>0.77290048274323964</v>
      </c>
      <c r="J218" s="24">
        <v>0.77749901993766846</v>
      </c>
      <c r="K218" s="24">
        <v>0.78217042109998736</v>
      </c>
      <c r="L218" s="24">
        <v>0.78692193129440458</v>
      </c>
      <c r="M218" s="24">
        <v>0.79176109061841204</v>
      </c>
      <c r="N218" s="24">
        <v>0.79669543916950114</v>
      </c>
      <c r="O218" s="24">
        <v>0.80173251704516368</v>
      </c>
      <c r="P218" s="24">
        <v>0.80688015937617441</v>
      </c>
      <c r="Q218" s="24">
        <v>0.8121473814264395</v>
      </c>
      <c r="R218" s="25">
        <v>0.81754349349314914</v>
      </c>
    </row>
    <row r="219" spans="1:18" x14ac:dyDescent="0.25">
      <c r="A219" s="26">
        <v>20.5</v>
      </c>
      <c r="B219" s="27">
        <v>0.71176328959674984</v>
      </c>
      <c r="C219" s="27">
        <v>0.71591908783715041</v>
      </c>
      <c r="D219" s="27">
        <v>0.72012070224762803</v>
      </c>
      <c r="E219" s="27">
        <v>0.7243722865681621</v>
      </c>
      <c r="F219" s="27">
        <v>0.72867828944351654</v>
      </c>
      <c r="G219" s="27">
        <v>0.73304433913759548</v>
      </c>
      <c r="H219" s="27">
        <v>0.73747635881908602</v>
      </c>
      <c r="I219" s="27">
        <v>0.74198027165667624</v>
      </c>
      <c r="J219" s="27">
        <v>0.74656200081905455</v>
      </c>
      <c r="K219" s="27">
        <v>0.75122776450819018</v>
      </c>
      <c r="L219" s="27">
        <v>0.75598496105918767</v>
      </c>
      <c r="M219" s="27">
        <v>0.76084128384043226</v>
      </c>
      <c r="N219" s="27">
        <v>0.76580442622031064</v>
      </c>
      <c r="O219" s="27">
        <v>0.77088208156720861</v>
      </c>
      <c r="P219" s="27">
        <v>0.77608223828279521</v>
      </c>
      <c r="Q219" s="27">
        <v>0.7814140649018726</v>
      </c>
      <c r="R219" s="28">
        <v>0.78688702499252583</v>
      </c>
    </row>
  </sheetData>
  <sheetProtection algorithmName="SHA-512" hashValue="cyEvI3xbn1Nc82y2R5artlI9ssFzwbGMy3GgMz+GPgqFpX5O9B+ZeiK/ga03sdB2kCWwC1602K78TaEvEP89fw==" saltValue="1oioSdnIHcMvRchaYvdd+A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BP41"/>
  <sheetViews>
    <sheetView workbookViewId="0">
      <selection activeCell="A12" sqref="A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21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400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29"/>
      <c r="C28" s="29"/>
      <c r="D28" s="30"/>
    </row>
    <row r="29" spans="1:4" x14ac:dyDescent="0.25">
      <c r="A29" s="8" t="s">
        <v>22</v>
      </c>
      <c r="B29" s="27">
        <v>0.25</v>
      </c>
      <c r="C29" s="27" t="s">
        <v>23</v>
      </c>
      <c r="D29" s="28"/>
    </row>
    <row r="32" spans="1:4" ht="28.9" customHeight="1" x14ac:dyDescent="0.5">
      <c r="A32" s="1" t="s">
        <v>11</v>
      </c>
      <c r="B32" s="1"/>
    </row>
    <row r="33" spans="1:68" x14ac:dyDescent="0.25">
      <c r="A33" s="31"/>
      <c r="B33" s="32" t="s">
        <v>24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3"/>
    </row>
    <row r="34" spans="1:68" x14ac:dyDescent="0.25">
      <c r="A34" s="34"/>
      <c r="B34" s="35">
        <v>0</v>
      </c>
      <c r="C34" s="35">
        <v>6.0999999999999999E-2</v>
      </c>
      <c r="D34" s="35">
        <v>0.122</v>
      </c>
      <c r="E34" s="35">
        <v>0.182</v>
      </c>
      <c r="F34" s="35">
        <v>0.24299999999999999</v>
      </c>
      <c r="G34" s="35">
        <v>0.30399999999999999</v>
      </c>
      <c r="H34" s="35">
        <v>0.36499999999999999</v>
      </c>
      <c r="I34" s="35">
        <v>0.42599999999999999</v>
      </c>
      <c r="J34" s="35">
        <v>0.48599999999999999</v>
      </c>
      <c r="K34" s="35">
        <v>0.54700000000000004</v>
      </c>
      <c r="L34" s="35">
        <v>0.60799999999999998</v>
      </c>
      <c r="M34" s="35">
        <v>0.66900000000000004</v>
      </c>
      <c r="N34" s="35">
        <v>0.73</v>
      </c>
      <c r="O34" s="35">
        <v>0.79</v>
      </c>
      <c r="P34" s="35">
        <v>0.85099999999999998</v>
      </c>
      <c r="Q34" s="35">
        <v>0.91200000000000003</v>
      </c>
      <c r="R34" s="35">
        <v>0.97299999999999998</v>
      </c>
      <c r="S34" s="35">
        <v>1.034</v>
      </c>
      <c r="T34" s="35">
        <v>1.0940000000000001</v>
      </c>
      <c r="U34" s="35">
        <v>1.155</v>
      </c>
      <c r="V34" s="35">
        <v>1.216</v>
      </c>
      <c r="W34" s="35">
        <v>1.2769999999999999</v>
      </c>
      <c r="X34" s="35">
        <v>1.3380000000000001</v>
      </c>
      <c r="Y34" s="35">
        <v>1.3979999999999999</v>
      </c>
      <c r="Z34" s="35">
        <v>1.4590000000000001</v>
      </c>
      <c r="AA34" s="35">
        <v>1.52</v>
      </c>
      <c r="AB34" s="35">
        <v>1.581</v>
      </c>
      <c r="AC34" s="35">
        <v>1.6419999999999999</v>
      </c>
      <c r="AD34" s="35">
        <v>1.702</v>
      </c>
      <c r="AE34" s="35">
        <v>1.7629999999999999</v>
      </c>
      <c r="AF34" s="35">
        <v>1.8240000000000001</v>
      </c>
      <c r="AG34" s="35">
        <v>1.885</v>
      </c>
      <c r="AH34" s="35">
        <v>1.946</v>
      </c>
      <c r="AI34" s="35">
        <v>2.0059999999999998</v>
      </c>
      <c r="AJ34" s="35">
        <v>2.0670000000000002</v>
      </c>
      <c r="AK34" s="35">
        <v>2.1280000000000001</v>
      </c>
      <c r="AL34" s="35">
        <v>2.1890000000000001</v>
      </c>
      <c r="AM34" s="35">
        <v>2.25</v>
      </c>
      <c r="AN34" s="35">
        <v>2.31</v>
      </c>
      <c r="AO34" s="35">
        <v>2.371</v>
      </c>
      <c r="AP34" s="35">
        <v>2.4319999999999999</v>
      </c>
      <c r="AQ34" s="35">
        <v>2.4929999999999999</v>
      </c>
      <c r="AR34" s="35">
        <v>2.5539999999999998</v>
      </c>
      <c r="AS34" s="35">
        <v>2.6139999999999999</v>
      </c>
      <c r="AT34" s="35">
        <v>2.6749999999999998</v>
      </c>
      <c r="AU34" s="35">
        <v>2.7360000000000002</v>
      </c>
      <c r="AV34" s="35">
        <v>2.7970000000000002</v>
      </c>
      <c r="AW34" s="35">
        <v>2.8580000000000001</v>
      </c>
      <c r="AX34" s="35">
        <v>2.9180000000000001</v>
      </c>
      <c r="AY34" s="35">
        <v>2.9790000000000001</v>
      </c>
      <c r="AZ34" s="35">
        <v>3.04</v>
      </c>
      <c r="BA34" s="35">
        <v>3.101</v>
      </c>
      <c r="BB34" s="35">
        <v>3.1619999999999999</v>
      </c>
      <c r="BC34" s="35">
        <v>3.222</v>
      </c>
      <c r="BD34" s="35">
        <v>3.2829999999999999</v>
      </c>
      <c r="BE34" s="35">
        <v>3.3439999999999999</v>
      </c>
      <c r="BF34" s="35">
        <v>3.4049999999999998</v>
      </c>
      <c r="BG34" s="35">
        <v>3.4660000000000002</v>
      </c>
      <c r="BH34" s="35">
        <v>3.5259999999999998</v>
      </c>
      <c r="BI34" s="35">
        <v>3.5870000000000002</v>
      </c>
      <c r="BJ34" s="35">
        <v>3.6480000000000001</v>
      </c>
      <c r="BK34" s="35">
        <v>3.7090000000000001</v>
      </c>
      <c r="BL34" s="35">
        <v>3.77</v>
      </c>
      <c r="BM34" s="35">
        <v>3.83</v>
      </c>
      <c r="BN34" s="35">
        <v>3.891</v>
      </c>
      <c r="BO34" s="35">
        <v>3.952</v>
      </c>
      <c r="BP34" s="36">
        <v>4.0129999999999999</v>
      </c>
    </row>
    <row r="35" spans="1:68" x14ac:dyDescent="0.25">
      <c r="A35" s="8" t="s">
        <v>25</v>
      </c>
      <c r="B35" s="27">
        <v>2.900000000000014E-2</v>
      </c>
      <c r="C35" s="27">
        <v>5.1678555555555707E-2</v>
      </c>
      <c r="D35" s="27">
        <v>3.8508916666666823E-2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0</v>
      </c>
      <c r="AD35" s="27">
        <v>0</v>
      </c>
      <c r="AE35" s="27">
        <v>0</v>
      </c>
      <c r="AF35" s="27">
        <v>0</v>
      </c>
      <c r="AG35" s="27">
        <v>0</v>
      </c>
      <c r="AH35" s="27">
        <v>0</v>
      </c>
      <c r="AI35" s="27">
        <v>0</v>
      </c>
      <c r="AJ35" s="27">
        <v>0</v>
      </c>
      <c r="AK35" s="27">
        <v>0</v>
      </c>
      <c r="AL35" s="27">
        <v>0</v>
      </c>
      <c r="AM35" s="27">
        <v>0</v>
      </c>
      <c r="AN35" s="27">
        <v>0</v>
      </c>
      <c r="AO35" s="27">
        <v>0</v>
      </c>
      <c r="AP35" s="27">
        <v>0</v>
      </c>
      <c r="AQ35" s="27">
        <v>0</v>
      </c>
      <c r="AR35" s="27">
        <v>0</v>
      </c>
      <c r="AS35" s="27">
        <v>0</v>
      </c>
      <c r="AT35" s="27">
        <v>0</v>
      </c>
      <c r="AU35" s="27">
        <v>0</v>
      </c>
      <c r="AV35" s="27">
        <v>0</v>
      </c>
      <c r="AW35" s="27">
        <v>0</v>
      </c>
      <c r="AX35" s="27">
        <v>0</v>
      </c>
      <c r="AY35" s="27">
        <v>0</v>
      </c>
      <c r="AZ35" s="27">
        <v>0</v>
      </c>
      <c r="BA35" s="27">
        <v>0</v>
      </c>
      <c r="BB35" s="27">
        <v>0</v>
      </c>
      <c r="BC35" s="27">
        <v>0</v>
      </c>
      <c r="BD35" s="27">
        <v>0</v>
      </c>
      <c r="BE35" s="27">
        <v>0</v>
      </c>
      <c r="BF35" s="27">
        <v>0</v>
      </c>
      <c r="BG35" s="27">
        <v>0</v>
      </c>
      <c r="BH35" s="27">
        <v>0</v>
      </c>
      <c r="BI35" s="27">
        <v>0</v>
      </c>
      <c r="BJ35" s="27">
        <v>0</v>
      </c>
      <c r="BK35" s="27">
        <v>0</v>
      </c>
      <c r="BL35" s="27">
        <v>0</v>
      </c>
      <c r="BM35" s="27">
        <v>0</v>
      </c>
      <c r="BN35" s="27">
        <v>0</v>
      </c>
      <c r="BO35" s="27">
        <v>0</v>
      </c>
      <c r="BP35" s="28">
        <v>0</v>
      </c>
    </row>
    <row r="38" spans="1:68" ht="28.9" customHeight="1" x14ac:dyDescent="0.5">
      <c r="A38" s="1" t="s">
        <v>26</v>
      </c>
      <c r="B38" s="1"/>
    </row>
    <row r="39" spans="1:68" x14ac:dyDescent="0.25">
      <c r="A39" s="37"/>
      <c r="B39" s="38" t="s">
        <v>24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9"/>
    </row>
    <row r="40" spans="1:68" x14ac:dyDescent="0.25">
      <c r="A40" s="40"/>
      <c r="B40" s="41">
        <v>0</v>
      </c>
      <c r="C40" s="41">
        <v>0.125</v>
      </c>
      <c r="D40" s="41">
        <v>0.25</v>
      </c>
      <c r="E40" s="41">
        <v>0.375</v>
      </c>
      <c r="F40" s="41">
        <v>0.5</v>
      </c>
      <c r="G40" s="41">
        <v>0.625</v>
      </c>
      <c r="H40" s="41">
        <v>0.75</v>
      </c>
      <c r="I40" s="41">
        <v>0.875</v>
      </c>
      <c r="J40" s="41">
        <v>1</v>
      </c>
      <c r="K40" s="41">
        <v>1.125</v>
      </c>
      <c r="L40" s="41">
        <v>1.25</v>
      </c>
      <c r="M40" s="41">
        <v>1.375</v>
      </c>
      <c r="N40" s="41">
        <v>1.5</v>
      </c>
      <c r="O40" s="41">
        <v>1.625</v>
      </c>
      <c r="P40" s="41">
        <v>1.75</v>
      </c>
      <c r="Q40" s="41">
        <v>1.875</v>
      </c>
      <c r="R40" s="41">
        <v>2</v>
      </c>
      <c r="S40" s="41">
        <v>2.125</v>
      </c>
      <c r="T40" s="41">
        <v>2.25</v>
      </c>
      <c r="U40" s="41">
        <v>2.375</v>
      </c>
      <c r="V40" s="41">
        <v>2.5</v>
      </c>
      <c r="W40" s="41">
        <v>2.625</v>
      </c>
      <c r="X40" s="41">
        <v>2.75</v>
      </c>
      <c r="Y40" s="41">
        <v>2.875</v>
      </c>
      <c r="Z40" s="41">
        <v>3</v>
      </c>
      <c r="AA40" s="41">
        <v>3.125</v>
      </c>
      <c r="AB40" s="41">
        <v>3.25</v>
      </c>
      <c r="AC40" s="41">
        <v>3.375</v>
      </c>
      <c r="AD40" s="41">
        <v>3.5</v>
      </c>
      <c r="AE40" s="41">
        <v>3.625</v>
      </c>
      <c r="AF40" s="41">
        <v>3.75</v>
      </c>
      <c r="AG40" s="41">
        <v>3.875</v>
      </c>
      <c r="AH40" s="42">
        <v>4</v>
      </c>
    </row>
    <row r="41" spans="1:68" x14ac:dyDescent="0.25">
      <c r="A41" s="8" t="s">
        <v>25</v>
      </c>
      <c r="B41" s="27">
        <v>2.900000000000014E-2</v>
      </c>
      <c r="C41" s="27">
        <v>3.6744791666666783E-2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27">
        <v>0</v>
      </c>
      <c r="AD41" s="27">
        <v>0</v>
      </c>
      <c r="AE41" s="27">
        <v>0</v>
      </c>
      <c r="AF41" s="27">
        <v>0</v>
      </c>
      <c r="AG41" s="27">
        <v>0</v>
      </c>
      <c r="AH41" s="28">
        <v>0</v>
      </c>
    </row>
  </sheetData>
  <sheetProtection algorithmName="SHA-512" hashValue="nnaF6GJ+QH725QdxZxozZsovp0/GWB22p+jW7tyMWBcBkxWkDS+d8YQcLm3l+DtZ5i6b3IsaTojqzz8R7IJfyg==" saltValue="VbN95Zq968U0JsbVrByIKw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5:V41"/>
  <sheetViews>
    <sheetView workbookViewId="0">
      <selection activeCell="A12" sqref="A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21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400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29"/>
      <c r="C28" s="29"/>
      <c r="D28" s="30"/>
    </row>
    <row r="29" spans="1:4" x14ac:dyDescent="0.25">
      <c r="A29" s="8" t="s">
        <v>27</v>
      </c>
      <c r="B29" s="27">
        <v>6.899999999999995E-2</v>
      </c>
      <c r="C29" s="27" t="s">
        <v>23</v>
      </c>
      <c r="D29" s="28"/>
    </row>
    <row r="34" spans="1:22" ht="28.9" customHeight="1" x14ac:dyDescent="0.5">
      <c r="A34" s="1" t="s">
        <v>28</v>
      </c>
      <c r="B34" s="1"/>
    </row>
    <row r="35" spans="1:22" x14ac:dyDescent="0.25">
      <c r="A35" s="43" t="s">
        <v>29</v>
      </c>
      <c r="B35" s="44">
        <v>0</v>
      </c>
      <c r="C35" s="44">
        <v>400</v>
      </c>
      <c r="D35" s="44">
        <v>800</v>
      </c>
      <c r="E35" s="44">
        <v>1200</v>
      </c>
      <c r="F35" s="44">
        <v>1600</v>
      </c>
      <c r="G35" s="44">
        <v>2000</v>
      </c>
      <c r="H35" s="44">
        <v>2400</v>
      </c>
      <c r="I35" s="44">
        <v>2800</v>
      </c>
      <c r="J35" s="44">
        <v>3200</v>
      </c>
      <c r="K35" s="44">
        <v>3600</v>
      </c>
      <c r="L35" s="44">
        <v>4000</v>
      </c>
      <c r="M35" s="44">
        <v>4400</v>
      </c>
      <c r="N35" s="44">
        <v>4800</v>
      </c>
      <c r="O35" s="44">
        <v>5200</v>
      </c>
      <c r="P35" s="44">
        <v>5600</v>
      </c>
      <c r="Q35" s="44">
        <v>6000</v>
      </c>
      <c r="R35" s="44">
        <v>6400</v>
      </c>
      <c r="S35" s="44">
        <v>6800</v>
      </c>
      <c r="T35" s="44">
        <v>7200</v>
      </c>
      <c r="U35" s="44">
        <v>7600</v>
      </c>
      <c r="V35" s="45">
        <v>8000</v>
      </c>
    </row>
    <row r="36" spans="1:22" x14ac:dyDescent="0.25">
      <c r="A36" s="8" t="s">
        <v>30</v>
      </c>
      <c r="B36" s="9">
        <v>6.899999999999995E-2</v>
      </c>
      <c r="C36" s="9">
        <v>6.899999999999995E-2</v>
      </c>
      <c r="D36" s="9">
        <v>6.899999999999995E-2</v>
      </c>
      <c r="E36" s="9">
        <v>6.899999999999995E-2</v>
      </c>
      <c r="F36" s="9">
        <v>6.899999999999995E-2</v>
      </c>
      <c r="G36" s="9">
        <v>6.899999999999995E-2</v>
      </c>
      <c r="H36" s="9">
        <v>6.899999999999995E-2</v>
      </c>
      <c r="I36" s="9">
        <v>6.899999999999995E-2</v>
      </c>
      <c r="J36" s="9">
        <v>6.899999999999995E-2</v>
      </c>
      <c r="K36" s="9">
        <v>6.899999999999995E-2</v>
      </c>
      <c r="L36" s="9">
        <v>6.899999999999995E-2</v>
      </c>
      <c r="M36" s="9">
        <v>6.899999999999995E-2</v>
      </c>
      <c r="N36" s="9">
        <v>6.899999999999995E-2</v>
      </c>
      <c r="O36" s="9">
        <v>6.899999999999995E-2</v>
      </c>
      <c r="P36" s="9">
        <v>6.899999999999995E-2</v>
      </c>
      <c r="Q36" s="9">
        <v>6.899999999999995E-2</v>
      </c>
      <c r="R36" s="9">
        <v>6.899999999999995E-2</v>
      </c>
      <c r="S36" s="9">
        <v>6.899999999999995E-2</v>
      </c>
      <c r="T36" s="9">
        <v>6.899999999999995E-2</v>
      </c>
      <c r="U36" s="9">
        <v>6.899999999999995E-2</v>
      </c>
      <c r="V36" s="10">
        <v>6.899999999999995E-2</v>
      </c>
    </row>
    <row r="39" spans="1:22" ht="28.9" customHeight="1" x14ac:dyDescent="0.5">
      <c r="A39" s="1" t="s">
        <v>31</v>
      </c>
      <c r="B39" s="1"/>
    </row>
    <row r="40" spans="1:22" x14ac:dyDescent="0.25">
      <c r="A40" s="43" t="s">
        <v>29</v>
      </c>
      <c r="B40" s="44">
        <v>0</v>
      </c>
      <c r="C40" s="44">
        <v>500</v>
      </c>
      <c r="D40" s="44">
        <v>1000</v>
      </c>
      <c r="E40" s="44">
        <v>1500</v>
      </c>
      <c r="F40" s="44">
        <v>2000</v>
      </c>
      <c r="G40" s="44">
        <v>2500</v>
      </c>
      <c r="H40" s="44">
        <v>3000</v>
      </c>
      <c r="I40" s="44">
        <v>3500</v>
      </c>
      <c r="J40" s="44">
        <v>4000</v>
      </c>
      <c r="K40" s="44">
        <v>4500</v>
      </c>
      <c r="L40" s="44">
        <v>5000</v>
      </c>
      <c r="M40" s="44">
        <v>5500</v>
      </c>
      <c r="N40" s="44">
        <v>6000</v>
      </c>
      <c r="O40" s="44">
        <v>6500</v>
      </c>
      <c r="P40" s="44">
        <v>7000</v>
      </c>
      <c r="Q40" s="44">
        <v>7500</v>
      </c>
      <c r="R40" s="45">
        <v>8000</v>
      </c>
    </row>
    <row r="41" spans="1:22" x14ac:dyDescent="0.25">
      <c r="A41" s="8" t="s">
        <v>30</v>
      </c>
      <c r="B41" s="9">
        <v>6.899999999999995E-2</v>
      </c>
      <c r="C41" s="9">
        <v>6.899999999999995E-2</v>
      </c>
      <c r="D41" s="9">
        <v>6.899999999999995E-2</v>
      </c>
      <c r="E41" s="9">
        <v>6.899999999999995E-2</v>
      </c>
      <c r="F41" s="9">
        <v>6.899999999999995E-2</v>
      </c>
      <c r="G41" s="9">
        <v>6.899999999999995E-2</v>
      </c>
      <c r="H41" s="9">
        <v>6.899999999999995E-2</v>
      </c>
      <c r="I41" s="9">
        <v>6.899999999999995E-2</v>
      </c>
      <c r="J41" s="9">
        <v>6.899999999999995E-2</v>
      </c>
      <c r="K41" s="9">
        <v>6.899999999999995E-2</v>
      </c>
      <c r="L41" s="9">
        <v>6.899999999999995E-2</v>
      </c>
      <c r="M41" s="9">
        <v>6.899999999999995E-2</v>
      </c>
      <c r="N41" s="9">
        <v>6.899999999999995E-2</v>
      </c>
      <c r="O41" s="9">
        <v>6.899999999999995E-2</v>
      </c>
      <c r="P41" s="9">
        <v>6.899999999999995E-2</v>
      </c>
      <c r="Q41" s="9">
        <v>6.899999999999995E-2</v>
      </c>
      <c r="R41" s="10">
        <v>6.899999999999995E-2</v>
      </c>
    </row>
  </sheetData>
  <sheetProtection algorithmName="SHA-512" hashValue="XlX7JroH3ku4SoliuOHTlrG3J4vzOIvAaJzALsCkNpyyZi5M5M/NwuC0p2EHTbkSROo0r5mS+4/GJxqcgir1yg==" saltValue="mR0jESExLJIMXK5PMjX1KQ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5:AH79"/>
  <sheetViews>
    <sheetView tabSelected="1" workbookViewId="0">
      <selection activeCell="B29" sqref="B29:B31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5" x14ac:dyDescent="0.25">
      <c r="A17" s="5" t="s">
        <v>1</v>
      </c>
      <c r="B17" s="6" t="s">
        <v>2</v>
      </c>
      <c r="C17" s="6"/>
      <c r="D17" s="7"/>
    </row>
    <row r="18" spans="1:5" x14ac:dyDescent="0.25">
      <c r="A18" s="5" t="s">
        <v>3</v>
      </c>
      <c r="B18" s="6" t="s">
        <v>4</v>
      </c>
      <c r="C18" s="6"/>
      <c r="D18" s="7"/>
    </row>
    <row r="19" spans="1:5" x14ac:dyDescent="0.25">
      <c r="A19" s="5" t="s">
        <v>5</v>
      </c>
      <c r="B19" s="6" t="s">
        <v>6</v>
      </c>
      <c r="C19" s="6"/>
      <c r="D19" s="7"/>
    </row>
    <row r="20" spans="1:5" x14ac:dyDescent="0.25">
      <c r="A20" s="8"/>
      <c r="B20" s="9"/>
      <c r="C20" s="9"/>
      <c r="D20" s="10"/>
    </row>
    <row r="22" spans="1:5" x14ac:dyDescent="0.25">
      <c r="A22" s="2"/>
      <c r="B22" s="11"/>
      <c r="C22" s="11"/>
      <c r="D22" s="12"/>
    </row>
    <row r="23" spans="1:5" x14ac:dyDescent="0.25">
      <c r="A23" s="5" t="s">
        <v>7</v>
      </c>
      <c r="B23" s="13">
        <v>400</v>
      </c>
      <c r="C23" s="13" t="s">
        <v>8</v>
      </c>
      <c r="D23" s="14"/>
    </row>
    <row r="24" spans="1:5" x14ac:dyDescent="0.25">
      <c r="A24" s="5" t="s">
        <v>9</v>
      </c>
      <c r="B24" s="13">
        <v>14</v>
      </c>
      <c r="C24" s="13" t="s">
        <v>10</v>
      </c>
      <c r="D24" s="14"/>
    </row>
    <row r="25" spans="1:5" x14ac:dyDescent="0.25">
      <c r="A25" s="8"/>
      <c r="B25" s="15"/>
      <c r="C25" s="15"/>
      <c r="D25" s="16"/>
    </row>
    <row r="29" spans="1:5" x14ac:dyDescent="0.25">
      <c r="A29" s="46" t="s">
        <v>32</v>
      </c>
      <c r="B29" s="46">
        <v>100</v>
      </c>
      <c r="C29" s="46" t="s">
        <v>33</v>
      </c>
      <c r="D29" s="46" t="s">
        <v>34</v>
      </c>
      <c r="E29" s="46"/>
    </row>
    <row r="30" spans="1:5" x14ac:dyDescent="0.25">
      <c r="A30" s="46" t="s">
        <v>35</v>
      </c>
      <c r="B30" s="46">
        <v>14.7</v>
      </c>
      <c r="C30" s="46"/>
      <c r="D30" s="46" t="s">
        <v>34</v>
      </c>
      <c r="E30" s="46"/>
    </row>
    <row r="31" spans="1:5" x14ac:dyDescent="0.25">
      <c r="A31" s="46" t="s">
        <v>36</v>
      </c>
      <c r="B31" s="46">
        <v>9.0079999999999991</v>
      </c>
      <c r="C31" s="46"/>
      <c r="D31" s="46" t="s">
        <v>34</v>
      </c>
      <c r="E31" s="46"/>
    </row>
    <row r="34" spans="1:18" ht="28.9" customHeight="1" x14ac:dyDescent="0.5">
      <c r="A34" s="1" t="s">
        <v>37</v>
      </c>
      <c r="B34" s="1"/>
    </row>
    <row r="35" spans="1:18" x14ac:dyDescent="0.25">
      <c r="A35" s="47" t="s">
        <v>38</v>
      </c>
      <c r="B35" s="48">
        <v>0</v>
      </c>
      <c r="C35" s="48">
        <v>6.25</v>
      </c>
      <c r="D35" s="48">
        <v>12.5</v>
      </c>
      <c r="E35" s="48">
        <v>18.75</v>
      </c>
      <c r="F35" s="48">
        <v>25</v>
      </c>
      <c r="G35" s="48">
        <v>31.25</v>
      </c>
      <c r="H35" s="48">
        <v>37.5</v>
      </c>
      <c r="I35" s="48">
        <v>43.75</v>
      </c>
      <c r="J35" s="48">
        <v>50</v>
      </c>
      <c r="K35" s="48">
        <v>56.25</v>
      </c>
      <c r="L35" s="48">
        <v>62.5</v>
      </c>
      <c r="M35" s="48">
        <v>68.75</v>
      </c>
      <c r="N35" s="48">
        <v>75</v>
      </c>
      <c r="O35" s="48">
        <v>81.25</v>
      </c>
      <c r="P35" s="48">
        <v>87.5</v>
      </c>
      <c r="Q35" s="48">
        <v>93.75</v>
      </c>
      <c r="R35" s="49">
        <v>100</v>
      </c>
    </row>
    <row r="36" spans="1:18" x14ac:dyDescent="0.25">
      <c r="A36" s="5" t="s">
        <v>39</v>
      </c>
      <c r="B36" s="6">
        <f>0 * $B$31 + (1 - 0) * $B$30</f>
        <v>14.7</v>
      </c>
      <c r="C36" s="6">
        <f>0.0625 * $B$31 + (1 - 0.0625) * $B$30</f>
        <v>14.344250000000001</v>
      </c>
      <c r="D36" s="6">
        <f>0.125 * $B$31 + (1 - 0.125) * $B$30</f>
        <v>13.988499999999998</v>
      </c>
      <c r="E36" s="6">
        <f>0.1875 * $B$31 + (1 - 0.1875) * $B$30</f>
        <v>13.63275</v>
      </c>
      <c r="F36" s="6">
        <f>0.25 * $B$31 + (1 - 0.25) * $B$30</f>
        <v>13.276999999999997</v>
      </c>
      <c r="G36" s="6">
        <f>0.3125 * $B$31 + (1 - 0.3125) * $B$30</f>
        <v>12.921249999999999</v>
      </c>
      <c r="H36" s="6">
        <f>0.375 * $B$31 + (1 - 0.375) * $B$30</f>
        <v>12.5655</v>
      </c>
      <c r="I36" s="6">
        <f>0.4375 * $B$31 + (1 - 0.4375) * $B$30</f>
        <v>12.20975</v>
      </c>
      <c r="J36" s="6">
        <f>0.5 * $B$31 + (1 - 0.5) * $B$30</f>
        <v>11.853999999999999</v>
      </c>
      <c r="K36" s="6">
        <f>0.5625 * $B$31 + (1 - 0.5625) * $B$30</f>
        <v>11.498249999999999</v>
      </c>
      <c r="L36" s="6">
        <f>0.625 * $B$31 + (1 - 0.625) * $B$30</f>
        <v>11.142499999999998</v>
      </c>
      <c r="M36" s="6">
        <f>0.6875 * $B$31 + (1 - 0.6875) * $B$30</f>
        <v>10.78675</v>
      </c>
      <c r="N36" s="6">
        <f>0.75 * $B$31 + (1 - 0.75) * $B$30</f>
        <v>10.430999999999999</v>
      </c>
      <c r="O36" s="6">
        <f>0.8125 * $B$31 + (1 - 0.8125) * $B$30</f>
        <v>10.075249999999999</v>
      </c>
      <c r="P36" s="6">
        <f>0.875 * $B$31 + (1 - 0.875) * $B$30</f>
        <v>9.7195</v>
      </c>
      <c r="Q36" s="6">
        <f>0.9375 * $B$31 + (1 - 0.9375) * $B$30</f>
        <v>9.3637499999999978</v>
      </c>
      <c r="R36" s="7">
        <f>1 * $B$31 + (1 - 1) * $B$30</f>
        <v>9.0079999999999991</v>
      </c>
    </row>
    <row r="37" spans="1:18" x14ac:dyDescent="0.25">
      <c r="A37" s="8" t="s">
        <v>40</v>
      </c>
      <c r="B37" s="9">
        <f>(0 * $B$31 + (1 - 0) * $B$30) * $B$29 / 100</f>
        <v>14.7</v>
      </c>
      <c r="C37" s="9">
        <f>(0.0625 * $B$31 + (1 - 0.0625) * $B$30) * $B$29 / 100</f>
        <v>14.344249999999999</v>
      </c>
      <c r="D37" s="9">
        <f>(0.125 * $B$31 + (1 - 0.125) * $B$30) * $B$29 / 100</f>
        <v>13.988499999999998</v>
      </c>
      <c r="E37" s="9">
        <f>(0.1875 * $B$31 + (1 - 0.1875) * $B$30) * $B$29 / 100</f>
        <v>13.632749999999998</v>
      </c>
      <c r="F37" s="9">
        <f>(0.25 * $B$31 + (1 - 0.25) * $B$30) * $B$29 / 100</f>
        <v>13.276999999999997</v>
      </c>
      <c r="G37" s="9">
        <f>(0.3125 * $B$31 + (1 - 0.3125) * $B$30) * $B$29 / 100</f>
        <v>12.921249999999997</v>
      </c>
      <c r="H37" s="9">
        <f>(0.375 * $B$31 + (1 - 0.375) * $B$30) * $B$29 / 100</f>
        <v>12.5655</v>
      </c>
      <c r="I37" s="9">
        <f>(0.4375 * $B$31 + (1 - 0.4375) * $B$30) * $B$29 / 100</f>
        <v>12.20975</v>
      </c>
      <c r="J37" s="9">
        <f>(0.5 * $B$31 + (1 - 0.5) * $B$30) * $B$29 / 100</f>
        <v>11.853999999999999</v>
      </c>
      <c r="K37" s="9">
        <f>(0.5625 * $B$31 + (1 - 0.5625) * $B$30) * $B$29 / 100</f>
        <v>11.498249999999999</v>
      </c>
      <c r="L37" s="9">
        <f>(0.625 * $B$31 + (1 - 0.625) * $B$30) * $B$29 / 100</f>
        <v>11.142499999999998</v>
      </c>
      <c r="M37" s="9">
        <f>(0.6875 * $B$31 + (1 - 0.6875) * $B$30) * $B$29 / 100</f>
        <v>10.78675</v>
      </c>
      <c r="N37" s="9">
        <f>(0.75 * $B$31 + (1 - 0.75) * $B$30) * $B$29 / 100</f>
        <v>10.430999999999999</v>
      </c>
      <c r="O37" s="9">
        <f>(0.8125 * $B$31 + (1 - 0.8125) * $B$30) * $B$29 / 100</f>
        <v>10.075249999999999</v>
      </c>
      <c r="P37" s="9">
        <f>(0.875 * $B$31 + (1 - 0.875) * $B$30) * $B$29 / 100</f>
        <v>9.7195</v>
      </c>
      <c r="Q37" s="9">
        <f>(0.9375 * $B$31 + (1 - 0.9375) * $B$30) * $B$29 / 100</f>
        <v>9.3637499999999978</v>
      </c>
      <c r="R37" s="10">
        <f>(1 * $B$31 + (1 - 1) * $B$30) * $B$29 / 100</f>
        <v>9.0079999999999991</v>
      </c>
    </row>
    <row r="40" spans="1:18" ht="28.9" customHeight="1" x14ac:dyDescent="0.5">
      <c r="A40" s="1" t="s">
        <v>41</v>
      </c>
      <c r="B40" s="1"/>
    </row>
    <row r="41" spans="1:18" x14ac:dyDescent="0.25">
      <c r="A41" s="43" t="s">
        <v>16</v>
      </c>
      <c r="B41" s="44">
        <v>0</v>
      </c>
      <c r="C41" s="44">
        <v>5</v>
      </c>
      <c r="D41" s="44">
        <v>10</v>
      </c>
      <c r="E41" s="44">
        <v>15</v>
      </c>
      <c r="F41" s="44">
        <v>20</v>
      </c>
      <c r="G41" s="44">
        <v>25</v>
      </c>
      <c r="H41" s="44">
        <v>30</v>
      </c>
      <c r="I41" s="44">
        <v>35</v>
      </c>
      <c r="J41" s="44">
        <v>40</v>
      </c>
      <c r="K41" s="44">
        <v>45</v>
      </c>
      <c r="L41" s="44">
        <v>50</v>
      </c>
      <c r="M41" s="44">
        <v>55</v>
      </c>
      <c r="N41" s="44">
        <v>60</v>
      </c>
      <c r="O41" s="44">
        <v>65</v>
      </c>
      <c r="P41" s="44">
        <v>70</v>
      </c>
      <c r="Q41" s="44">
        <v>75</v>
      </c>
      <c r="R41" s="45">
        <v>80</v>
      </c>
    </row>
    <row r="42" spans="1:18" x14ac:dyDescent="0.25">
      <c r="A42" s="5" t="s">
        <v>42</v>
      </c>
      <c r="B42" s="6">
        <v>111.09521331945891</v>
      </c>
      <c r="C42" s="6">
        <v>111.6794167445634</v>
      </c>
      <c r="D42" s="6">
        <v>112.2636201696679</v>
      </c>
      <c r="E42" s="6">
        <v>112.84782359477239</v>
      </c>
      <c r="F42" s="6">
        <v>113.4320270198769</v>
      </c>
      <c r="G42" s="6">
        <v>114.0162304449814</v>
      </c>
      <c r="H42" s="6">
        <v>114.60043387008589</v>
      </c>
      <c r="I42" s="6">
        <v>115.1846372951904</v>
      </c>
      <c r="J42" s="6">
        <v>115.7688407202949</v>
      </c>
      <c r="K42" s="6">
        <v>116.35304414539939</v>
      </c>
      <c r="L42" s="6">
        <v>116.9372475705039</v>
      </c>
      <c r="M42" s="6">
        <v>117.5214509956084</v>
      </c>
      <c r="N42" s="6">
        <v>118.1056544207129</v>
      </c>
      <c r="O42" s="6">
        <v>118.6898578458174</v>
      </c>
      <c r="P42" s="6">
        <v>119.27406127092191</v>
      </c>
      <c r="Q42" s="6">
        <v>119.8582646960264</v>
      </c>
      <c r="R42" s="7">
        <v>120.4424681211309</v>
      </c>
    </row>
    <row r="43" spans="1:18" x14ac:dyDescent="0.25">
      <c r="A43" s="8" t="s">
        <v>43</v>
      </c>
      <c r="B43" s="9">
        <f>111.095213319458 * $B$29 / 100</f>
        <v>111.095213319458</v>
      </c>
      <c r="C43" s="9">
        <f>111.679416744563 * $B$29 / 100</f>
        <v>111.679416744563</v>
      </c>
      <c r="D43" s="9">
        <f>112.263620169667 * $B$29 / 100</f>
        <v>112.26362016966701</v>
      </c>
      <c r="E43" s="9">
        <f>112.847823594772 * $B$29 / 100</f>
        <v>112.847823594772</v>
      </c>
      <c r="F43" s="9">
        <f>113.432027019876 * $B$29 / 100</f>
        <v>113.432027019876</v>
      </c>
      <c r="G43" s="9">
        <f>114.016230444981 * $B$29 / 100</f>
        <v>114.01623044498101</v>
      </c>
      <c r="H43" s="9">
        <f>114.600433870085 * $B$29 / 100</f>
        <v>114.600433870085</v>
      </c>
      <c r="I43" s="9">
        <f>115.18463729519 * $B$29 / 100</f>
        <v>115.18463729519</v>
      </c>
      <c r="J43" s="9">
        <f>115.768840720294 * $B$29 / 100</f>
        <v>115.76884072029399</v>
      </c>
      <c r="K43" s="9">
        <f>116.353044145399 * $B$29 / 100</f>
        <v>116.353044145399</v>
      </c>
      <c r="L43" s="9">
        <f>116.937247570503 * $B$29 / 100</f>
        <v>116.937247570503</v>
      </c>
      <c r="M43" s="9">
        <f>117.521450995608 * $B$29 / 100</f>
        <v>117.52145099560801</v>
      </c>
      <c r="N43" s="9">
        <f>118.105654420712 * $B$29 / 100</f>
        <v>118.105654420712</v>
      </c>
      <c r="O43" s="9">
        <f>118.689857845817 * $B$29 / 100</f>
        <v>118.689857845817</v>
      </c>
      <c r="P43" s="9">
        <f>119.274061270921 * $B$29 / 100</f>
        <v>119.274061270921</v>
      </c>
      <c r="Q43" s="9">
        <f>119.858264696026 * $B$29 / 100</f>
        <v>119.858264696026</v>
      </c>
      <c r="R43" s="10">
        <f>120.44246812113 * $B$29 / 100</f>
        <v>120.44246812113001</v>
      </c>
    </row>
    <row r="46" spans="1:18" ht="28.9" customHeight="1" x14ac:dyDescent="0.5">
      <c r="A46" s="1" t="s">
        <v>44</v>
      </c>
      <c r="B46" s="1"/>
    </row>
    <row r="47" spans="1:18" x14ac:dyDescent="0.25">
      <c r="A47" s="43" t="s">
        <v>16</v>
      </c>
      <c r="B47" s="44">
        <v>0</v>
      </c>
      <c r="C47" s="44">
        <v>10</v>
      </c>
      <c r="D47" s="44">
        <v>20</v>
      </c>
      <c r="E47" s="44">
        <v>30</v>
      </c>
      <c r="F47" s="44">
        <v>40</v>
      </c>
      <c r="G47" s="44">
        <v>50</v>
      </c>
      <c r="H47" s="44">
        <v>60</v>
      </c>
      <c r="I47" s="44">
        <v>70</v>
      </c>
      <c r="J47" s="44">
        <v>80</v>
      </c>
      <c r="K47" s="44">
        <v>90</v>
      </c>
      <c r="L47" s="45">
        <v>100</v>
      </c>
    </row>
    <row r="48" spans="1:18" x14ac:dyDescent="0.25">
      <c r="A48" s="5" t="s">
        <v>42</v>
      </c>
      <c r="B48" s="6">
        <v>111.09521331945891</v>
      </c>
      <c r="C48" s="6">
        <v>112.2636201696679</v>
      </c>
      <c r="D48" s="6">
        <v>113.4320270198769</v>
      </c>
      <c r="E48" s="6">
        <v>114.60043387008589</v>
      </c>
      <c r="F48" s="6">
        <v>115.7688407202949</v>
      </c>
      <c r="G48" s="6">
        <v>116.9372475705039</v>
      </c>
      <c r="H48" s="6">
        <v>118.1056544207129</v>
      </c>
      <c r="I48" s="6">
        <v>119.27406127092191</v>
      </c>
      <c r="J48" s="6">
        <v>120.4424681211309</v>
      </c>
      <c r="K48" s="6">
        <v>121.6108749713399</v>
      </c>
      <c r="L48" s="7">
        <v>122.77928182154891</v>
      </c>
    </row>
    <row r="49" spans="1:34" x14ac:dyDescent="0.25">
      <c r="A49" s="8" t="s">
        <v>43</v>
      </c>
      <c r="B49" s="9">
        <f>111.095213319458 * $B$29 / 100</f>
        <v>111.095213319458</v>
      </c>
      <c r="C49" s="9">
        <f>112.263620169667 * $B$29 / 100</f>
        <v>112.26362016966701</v>
      </c>
      <c r="D49" s="9">
        <f>113.432027019876 * $B$29 / 100</f>
        <v>113.432027019876</v>
      </c>
      <c r="E49" s="9">
        <f>114.600433870085 * $B$29 / 100</f>
        <v>114.600433870085</v>
      </c>
      <c r="F49" s="9">
        <f>115.768840720294 * $B$29 / 100</f>
        <v>115.76884072029399</v>
      </c>
      <c r="G49" s="9">
        <f>116.937247570503 * $B$29 / 100</f>
        <v>116.937247570503</v>
      </c>
      <c r="H49" s="9">
        <f>118.105654420712 * $B$29 / 100</f>
        <v>118.105654420712</v>
      </c>
      <c r="I49" s="9">
        <f>119.274061270921 * $B$29 / 100</f>
        <v>119.274061270921</v>
      </c>
      <c r="J49" s="9">
        <f>120.44246812113 * $B$29 / 100</f>
        <v>120.44246812113001</v>
      </c>
      <c r="K49" s="9">
        <f>121.610874971339 * $B$29 / 100</f>
        <v>121.610874971339</v>
      </c>
      <c r="L49" s="10">
        <f>122.779281821548 * $B$29 / 100</f>
        <v>122.779281821548</v>
      </c>
    </row>
    <row r="52" spans="1:34" ht="28.9" customHeight="1" x14ac:dyDescent="0.5">
      <c r="A52" s="1" t="s">
        <v>45</v>
      </c>
      <c r="B52" s="1"/>
    </row>
    <row r="53" spans="1:34" x14ac:dyDescent="0.25">
      <c r="A53" s="43" t="s">
        <v>16</v>
      </c>
      <c r="B53" s="44">
        <v>-50</v>
      </c>
      <c r="C53" s="44">
        <v>-40</v>
      </c>
      <c r="D53" s="44">
        <v>-30</v>
      </c>
      <c r="E53" s="44">
        <v>-20</v>
      </c>
      <c r="F53" s="44">
        <v>-10</v>
      </c>
      <c r="G53" s="44">
        <v>0</v>
      </c>
      <c r="H53" s="44">
        <v>10</v>
      </c>
      <c r="I53" s="44">
        <v>20</v>
      </c>
      <c r="J53" s="44">
        <v>30</v>
      </c>
      <c r="K53" s="44">
        <v>40</v>
      </c>
      <c r="L53" s="44">
        <v>50</v>
      </c>
      <c r="M53" s="44">
        <v>60</v>
      </c>
      <c r="N53" s="44">
        <v>70</v>
      </c>
      <c r="O53" s="44">
        <v>80</v>
      </c>
      <c r="P53" s="44">
        <v>90</v>
      </c>
      <c r="Q53" s="45">
        <v>100</v>
      </c>
    </row>
    <row r="54" spans="1:34" x14ac:dyDescent="0.25">
      <c r="A54" s="5" t="s">
        <v>42</v>
      </c>
      <c r="B54" s="6">
        <v>103.2784749290111</v>
      </c>
      <c r="C54" s="6">
        <v>104.8418226071007</v>
      </c>
      <c r="D54" s="6">
        <v>106.4051702851902</v>
      </c>
      <c r="E54" s="6">
        <v>107.96851796327979</v>
      </c>
      <c r="F54" s="6">
        <v>109.53186564136939</v>
      </c>
      <c r="G54" s="6">
        <v>111.09521331945891</v>
      </c>
      <c r="H54" s="6">
        <v>112.2636201696679</v>
      </c>
      <c r="I54" s="6">
        <v>113.4320270198769</v>
      </c>
      <c r="J54" s="6">
        <v>114.60043387008589</v>
      </c>
      <c r="K54" s="6">
        <v>115.7688407202949</v>
      </c>
      <c r="L54" s="6">
        <v>116.9372475705039</v>
      </c>
      <c r="M54" s="6">
        <v>118.1056544207129</v>
      </c>
      <c r="N54" s="6">
        <v>119.27406127092191</v>
      </c>
      <c r="O54" s="6">
        <v>120.4424681211309</v>
      </c>
      <c r="P54" s="6">
        <v>121.6108749713399</v>
      </c>
      <c r="Q54" s="7">
        <v>122.77928182154891</v>
      </c>
    </row>
    <row r="55" spans="1:34" x14ac:dyDescent="0.25">
      <c r="A55" s="8" t="s">
        <v>43</v>
      </c>
      <c r="B55" s="9">
        <f>103.278474929011 * $B$29 / 100</f>
        <v>103.278474929011</v>
      </c>
      <c r="C55" s="9">
        <f>104.8418226071 * $B$29 / 100</f>
        <v>104.8418226071</v>
      </c>
      <c r="D55" s="9">
        <f>106.40517028519 * $B$29 / 100</f>
        <v>106.40517028519</v>
      </c>
      <c r="E55" s="9">
        <f>107.968517963279 * $B$29 / 100</f>
        <v>107.968517963279</v>
      </c>
      <c r="F55" s="9">
        <f>109.531865641369 * $B$29 / 100</f>
        <v>109.53186564136901</v>
      </c>
      <c r="G55" s="9">
        <f>111.095213319458 * $B$29 / 100</f>
        <v>111.095213319458</v>
      </c>
      <c r="H55" s="9">
        <f>112.263620169667 * $B$29 / 100</f>
        <v>112.26362016966701</v>
      </c>
      <c r="I55" s="9">
        <f>113.432027019876 * $B$29 / 100</f>
        <v>113.432027019876</v>
      </c>
      <c r="J55" s="9">
        <f>114.600433870085 * $B$29 / 100</f>
        <v>114.600433870085</v>
      </c>
      <c r="K55" s="9">
        <f>115.768840720294 * $B$29 / 100</f>
        <v>115.76884072029399</v>
      </c>
      <c r="L55" s="9">
        <f>116.937247570503 * $B$29 / 100</f>
        <v>116.937247570503</v>
      </c>
      <c r="M55" s="9">
        <f>118.105654420712 * $B$29 / 100</f>
        <v>118.105654420712</v>
      </c>
      <c r="N55" s="9">
        <f>119.274061270921 * $B$29 / 100</f>
        <v>119.274061270921</v>
      </c>
      <c r="O55" s="9">
        <f>120.44246812113 * $B$29 / 100</f>
        <v>120.44246812113001</v>
      </c>
      <c r="P55" s="9">
        <f>121.610874971339 * $B$29 / 100</f>
        <v>121.610874971339</v>
      </c>
      <c r="Q55" s="10">
        <f>122.779281821548 * $B$29 / 100</f>
        <v>122.779281821548</v>
      </c>
    </row>
    <row r="58" spans="1:34" ht="28.9" customHeight="1" x14ac:dyDescent="0.5">
      <c r="A58" s="1" t="s">
        <v>15</v>
      </c>
      <c r="B58" s="1"/>
    </row>
    <row r="59" spans="1:34" x14ac:dyDescent="0.25">
      <c r="A59" s="43" t="s">
        <v>16</v>
      </c>
      <c r="B59" s="44">
        <v>-120</v>
      </c>
      <c r="C59" s="44">
        <v>-114</v>
      </c>
      <c r="D59" s="44">
        <v>-108</v>
      </c>
      <c r="E59" s="44">
        <v>-101</v>
      </c>
      <c r="F59" s="44">
        <v>-95</v>
      </c>
      <c r="G59" s="44">
        <v>-89</v>
      </c>
      <c r="H59" s="44">
        <v>-83</v>
      </c>
      <c r="I59" s="44">
        <v>-76</v>
      </c>
      <c r="J59" s="44">
        <v>-70</v>
      </c>
      <c r="K59" s="44">
        <v>-64</v>
      </c>
      <c r="L59" s="44">
        <v>-58</v>
      </c>
      <c r="M59" s="44">
        <v>-51</v>
      </c>
      <c r="N59" s="44">
        <v>-45</v>
      </c>
      <c r="O59" s="44">
        <v>-39</v>
      </c>
      <c r="P59" s="44">
        <v>-33</v>
      </c>
      <c r="Q59" s="44">
        <v>-26</v>
      </c>
      <c r="R59" s="44">
        <v>-20</v>
      </c>
      <c r="S59" s="44">
        <v>-14</v>
      </c>
      <c r="T59" s="44">
        <v>-8</v>
      </c>
      <c r="U59" s="44">
        <v>-1</v>
      </c>
      <c r="V59" s="44">
        <v>5</v>
      </c>
      <c r="W59" s="44">
        <v>11</v>
      </c>
      <c r="X59" s="44">
        <v>18</v>
      </c>
      <c r="Y59" s="44">
        <v>24</v>
      </c>
      <c r="Z59" s="44">
        <v>30</v>
      </c>
      <c r="AA59" s="44">
        <v>36</v>
      </c>
      <c r="AB59" s="44">
        <v>43</v>
      </c>
      <c r="AC59" s="44">
        <v>49</v>
      </c>
      <c r="AD59" s="44">
        <v>55</v>
      </c>
      <c r="AE59" s="44">
        <v>61</v>
      </c>
      <c r="AF59" s="44">
        <v>68</v>
      </c>
      <c r="AG59" s="44">
        <v>74</v>
      </c>
      <c r="AH59" s="45">
        <v>80</v>
      </c>
    </row>
    <row r="60" spans="1:34" x14ac:dyDescent="0.25">
      <c r="A60" s="5" t="s">
        <v>42</v>
      </c>
      <c r="B60" s="6">
        <v>91.529709518686417</v>
      </c>
      <c r="C60" s="6">
        <v>92.709317624649486</v>
      </c>
      <c r="D60" s="6">
        <v>93.888925730612556</v>
      </c>
      <c r="E60" s="6">
        <v>95.26513518756947</v>
      </c>
      <c r="F60" s="6">
        <v>96.2434103776081</v>
      </c>
      <c r="G60" s="6">
        <v>97.181418984461828</v>
      </c>
      <c r="H60" s="6">
        <v>98.119427591315571</v>
      </c>
      <c r="I60" s="6">
        <v>99.213770965978256</v>
      </c>
      <c r="J60" s="6">
        <v>100.151779572832</v>
      </c>
      <c r="K60" s="6">
        <v>101.0897881796857</v>
      </c>
      <c r="L60" s="6">
        <v>102.0277967865395</v>
      </c>
      <c r="M60" s="6">
        <v>103.1221401612022</v>
      </c>
      <c r="N60" s="6">
        <v>104.0601487680559</v>
      </c>
      <c r="O60" s="6">
        <v>104.9981573749096</v>
      </c>
      <c r="P60" s="6">
        <v>105.93616598176339</v>
      </c>
      <c r="Q60" s="6">
        <v>107.03050935642609</v>
      </c>
      <c r="R60" s="6">
        <v>107.96851796327979</v>
      </c>
      <c r="S60" s="6">
        <v>108.90652657013349</v>
      </c>
      <c r="T60" s="6">
        <v>109.84453517698731</v>
      </c>
      <c r="U60" s="6">
        <v>110.93887855164991</v>
      </c>
      <c r="V60" s="6">
        <v>111.6794167445634</v>
      </c>
      <c r="W60" s="6">
        <v>112.38046085468881</v>
      </c>
      <c r="X60" s="6">
        <v>113.1983456498351</v>
      </c>
      <c r="Y60" s="6">
        <v>113.8993897599605</v>
      </c>
      <c r="Z60" s="6">
        <v>114.60043387008589</v>
      </c>
      <c r="AA60" s="6">
        <v>115.3014779802113</v>
      </c>
      <c r="AB60" s="6">
        <v>116.1193627753576</v>
      </c>
      <c r="AC60" s="6">
        <v>116.820406885483</v>
      </c>
      <c r="AD60" s="6">
        <v>117.5214509956084</v>
      </c>
      <c r="AE60" s="6">
        <v>118.2224951057338</v>
      </c>
      <c r="AF60" s="6">
        <v>119.0403799008801</v>
      </c>
      <c r="AG60" s="6">
        <v>119.74142401100551</v>
      </c>
      <c r="AH60" s="7">
        <v>120.4424681211309</v>
      </c>
    </row>
    <row r="61" spans="1:34" x14ac:dyDescent="0.25">
      <c r="A61" s="8" t="s">
        <v>43</v>
      </c>
      <c r="B61" s="9">
        <f>91.5297095186864 * $B$29 / 100</f>
        <v>91.529709518686388</v>
      </c>
      <c r="C61" s="9">
        <f>92.7093176246494 * $B$29 / 100</f>
        <v>92.709317624649387</v>
      </c>
      <c r="D61" s="9">
        <f>93.8889257306125 * $B$29 / 100</f>
        <v>93.888925730612499</v>
      </c>
      <c r="E61" s="9">
        <f>95.2651351875694 * $B$29 / 100</f>
        <v>95.265135187569399</v>
      </c>
      <c r="F61" s="9">
        <f>96.2434103776081 * $B$29 / 100</f>
        <v>96.2434103776081</v>
      </c>
      <c r="G61" s="9">
        <f>97.1814189844618 * $B$29 / 100</f>
        <v>97.1814189844618</v>
      </c>
      <c r="H61" s="9">
        <f>98.1194275913155 * $B$29 / 100</f>
        <v>98.119427591315514</v>
      </c>
      <c r="I61" s="9">
        <f>99.2137709659782 * $B$29 / 100</f>
        <v>99.213770965978199</v>
      </c>
      <c r="J61" s="9">
        <f>100.151779572832 * $B$29 / 100</f>
        <v>100.151779572832</v>
      </c>
      <c r="K61" s="9">
        <f>101.089788179685 * $B$29 / 100</f>
        <v>101.089788179685</v>
      </c>
      <c r="L61" s="9">
        <f>102.027796786539 * $B$29 / 100</f>
        <v>102.027796786539</v>
      </c>
      <c r="M61" s="9">
        <f>103.122140161202 * $B$29 / 100</f>
        <v>103.12214016120201</v>
      </c>
      <c r="N61" s="9">
        <f>104.060148768055 * $B$29 / 100</f>
        <v>104.060148768055</v>
      </c>
      <c r="O61" s="9">
        <f>104.998157374909 * $B$29 / 100</f>
        <v>104.998157374909</v>
      </c>
      <c r="P61" s="9">
        <f>105.936165981763 * $B$29 / 100</f>
        <v>105.93616598176301</v>
      </c>
      <c r="Q61" s="9">
        <f>107.030509356426 * $B$29 / 100</f>
        <v>107.03050935642599</v>
      </c>
      <c r="R61" s="9">
        <f>107.968517963279 * $B$29 / 100</f>
        <v>107.968517963279</v>
      </c>
      <c r="S61" s="9">
        <f>108.906526570133 * $B$29 / 100</f>
        <v>108.906526570133</v>
      </c>
      <c r="T61" s="9">
        <f>109.844535176987 * $B$29 / 100</f>
        <v>109.84453517698699</v>
      </c>
      <c r="U61" s="9">
        <f>110.938878551649 * $B$29 / 100</f>
        <v>110.938878551649</v>
      </c>
      <c r="V61" s="9">
        <f>111.679416744563 * $B$29 / 100</f>
        <v>111.679416744563</v>
      </c>
      <c r="W61" s="9">
        <f>112.380460854688 * $B$29 / 100</f>
        <v>112.380460854688</v>
      </c>
      <c r="X61" s="9">
        <f>113.198345649835 * $B$29 / 100</f>
        <v>113.19834564983501</v>
      </c>
      <c r="Y61" s="9">
        <f>113.89938975996 * $B$29 / 100</f>
        <v>113.89938975996</v>
      </c>
      <c r="Z61" s="9">
        <f>114.600433870085 * $B$29 / 100</f>
        <v>114.600433870085</v>
      </c>
      <c r="AA61" s="9">
        <f>115.301477980211 * $B$29 / 100</f>
        <v>115.301477980211</v>
      </c>
      <c r="AB61" s="9">
        <f>116.119362775357 * $B$29 / 100</f>
        <v>116.119362775357</v>
      </c>
      <c r="AC61" s="9">
        <f>116.820406885483 * $B$29 / 100</f>
        <v>116.820406885483</v>
      </c>
      <c r="AD61" s="9">
        <f>117.521450995608 * $B$29 / 100</f>
        <v>117.52145099560801</v>
      </c>
      <c r="AE61" s="9">
        <f>118.222495105733 * $B$29 / 100</f>
        <v>118.222495105733</v>
      </c>
      <c r="AF61" s="9">
        <f>119.04037990088 * $B$29 / 100</f>
        <v>119.04037990088</v>
      </c>
      <c r="AG61" s="9">
        <f>119.741424011005 * $B$29 / 100</f>
        <v>119.74142401100499</v>
      </c>
      <c r="AH61" s="10">
        <f>120.44246812113 * $B$29 / 100</f>
        <v>120.44246812113001</v>
      </c>
    </row>
    <row r="64" spans="1:34" ht="28.9" customHeight="1" x14ac:dyDescent="0.5">
      <c r="A64" s="1" t="s">
        <v>18</v>
      </c>
      <c r="B64" s="1"/>
    </row>
    <row r="65" spans="1:34" x14ac:dyDescent="0.25">
      <c r="A65" s="43" t="s">
        <v>13</v>
      </c>
      <c r="B65" s="44">
        <v>128</v>
      </c>
      <c r="C65" s="44">
        <v>144</v>
      </c>
      <c r="D65" s="44">
        <v>160</v>
      </c>
      <c r="E65" s="44">
        <v>176</v>
      </c>
      <c r="F65" s="44">
        <v>192</v>
      </c>
      <c r="G65" s="44">
        <v>208</v>
      </c>
      <c r="H65" s="44">
        <v>224</v>
      </c>
      <c r="I65" s="44">
        <v>240</v>
      </c>
      <c r="J65" s="44">
        <v>256</v>
      </c>
      <c r="K65" s="44">
        <v>272</v>
      </c>
      <c r="L65" s="44">
        <v>288</v>
      </c>
      <c r="M65" s="44">
        <v>304</v>
      </c>
      <c r="N65" s="44">
        <v>320</v>
      </c>
      <c r="O65" s="44">
        <v>336</v>
      </c>
      <c r="P65" s="44">
        <v>352</v>
      </c>
      <c r="Q65" s="44">
        <v>368</v>
      </c>
      <c r="R65" s="44">
        <v>384</v>
      </c>
      <c r="S65" s="44">
        <v>400</v>
      </c>
      <c r="T65" s="44">
        <v>416</v>
      </c>
      <c r="U65" s="44">
        <v>432</v>
      </c>
      <c r="V65" s="44">
        <v>448</v>
      </c>
      <c r="W65" s="44">
        <v>464</v>
      </c>
      <c r="X65" s="44">
        <v>480</v>
      </c>
      <c r="Y65" s="44">
        <v>496</v>
      </c>
      <c r="Z65" s="44">
        <v>512</v>
      </c>
      <c r="AA65" s="44">
        <v>528</v>
      </c>
      <c r="AB65" s="44">
        <v>544</v>
      </c>
      <c r="AC65" s="44">
        <v>560</v>
      </c>
      <c r="AD65" s="44">
        <v>576</v>
      </c>
      <c r="AE65" s="44">
        <v>592</v>
      </c>
      <c r="AF65" s="44">
        <v>608</v>
      </c>
      <c r="AG65" s="44">
        <v>624</v>
      </c>
      <c r="AH65" s="45">
        <v>640</v>
      </c>
    </row>
    <row r="66" spans="1:34" x14ac:dyDescent="0.25">
      <c r="A66" s="5" t="s">
        <v>42</v>
      </c>
      <c r="B66" s="6">
        <v>60.697482753982513</v>
      </c>
      <c r="C66" s="6">
        <v>64.379402484441826</v>
      </c>
      <c r="D66" s="6">
        <v>67.861848750513019</v>
      </c>
      <c r="E66" s="6">
        <v>71.174107422722599</v>
      </c>
      <c r="F66" s="6">
        <v>74.338930709319499</v>
      </c>
      <c r="G66" s="6">
        <v>77.374412247129584</v>
      </c>
      <c r="H66" s="6">
        <v>80.520033863031102</v>
      </c>
      <c r="I66" s="6">
        <v>83.665655478932621</v>
      </c>
      <c r="J66" s="6">
        <v>86.811277094834139</v>
      </c>
      <c r="K66" s="6">
        <v>89.956898710735658</v>
      </c>
      <c r="L66" s="6">
        <v>93.102520326637176</v>
      </c>
      <c r="M66" s="6">
        <v>96.087075609799143</v>
      </c>
      <c r="N66" s="6">
        <v>98.588431894742428</v>
      </c>
      <c r="O66" s="6">
        <v>101.0897881796857</v>
      </c>
      <c r="P66" s="6">
        <v>103.591144464629</v>
      </c>
      <c r="Q66" s="6">
        <v>106.0925007495723</v>
      </c>
      <c r="R66" s="6">
        <v>108.59385703451559</v>
      </c>
      <c r="S66" s="6">
        <v>111.09521331945891</v>
      </c>
      <c r="T66" s="6">
        <v>112.9646642797933</v>
      </c>
      <c r="U66" s="6">
        <v>114.8341152401277</v>
      </c>
      <c r="V66" s="6">
        <v>116.70356620046211</v>
      </c>
      <c r="W66" s="6">
        <v>118.5730171607965</v>
      </c>
      <c r="X66" s="6">
        <v>120.4424681211309</v>
      </c>
      <c r="Y66" s="6">
        <v>122.31191908146531</v>
      </c>
      <c r="Z66" s="6">
        <v>124.1570362792995</v>
      </c>
      <c r="AA66" s="6">
        <v>125.9940422229669</v>
      </c>
      <c r="AB66" s="6">
        <v>127.8310481666343</v>
      </c>
      <c r="AC66" s="6">
        <v>129.6680541103018</v>
      </c>
      <c r="AD66" s="6">
        <v>131.5050600539692</v>
      </c>
      <c r="AE66" s="6">
        <v>133.34206599763661</v>
      </c>
      <c r="AF66" s="6">
        <v>135.13197247572739</v>
      </c>
      <c r="AG66" s="6">
        <v>136.89847846431081</v>
      </c>
      <c r="AH66" s="7">
        <v>138.64247843466319</v>
      </c>
    </row>
    <row r="67" spans="1:34" x14ac:dyDescent="0.25">
      <c r="A67" s="8" t="s">
        <v>43</v>
      </c>
      <c r="B67" s="9">
        <f>60.6974827539825 * $B$29 / 100</f>
        <v>60.697482753982491</v>
      </c>
      <c r="C67" s="9">
        <f>64.3794024844418 * $B$29 / 100</f>
        <v>64.379402484441798</v>
      </c>
      <c r="D67" s="9">
        <f>67.861848750513 * $B$29 / 100</f>
        <v>67.861848750513005</v>
      </c>
      <c r="E67" s="9">
        <f>71.1741074227226 * $B$29 / 100</f>
        <v>71.174107422722599</v>
      </c>
      <c r="F67" s="9">
        <f>74.3389307093195 * $B$29 / 100</f>
        <v>74.338930709319499</v>
      </c>
      <c r="G67" s="9">
        <f>77.3744122471295 * $B$29 / 100</f>
        <v>77.374412247129499</v>
      </c>
      <c r="H67" s="9">
        <f>80.5200338630311 * $B$29 / 100</f>
        <v>80.520033863031102</v>
      </c>
      <c r="I67" s="9">
        <f>83.6656554789326 * $B$29 / 100</f>
        <v>83.665655478932607</v>
      </c>
      <c r="J67" s="9">
        <f>86.8112770948341 * $B$29 / 100</f>
        <v>86.811277094834097</v>
      </c>
      <c r="K67" s="9">
        <f>89.9568987107356 * $B$29 / 100</f>
        <v>89.956898710735601</v>
      </c>
      <c r="L67" s="9">
        <f>93.1025203266371 * $B$29 / 100</f>
        <v>93.102520326637119</v>
      </c>
      <c r="M67" s="9">
        <f>96.0870756097991 * $B$29 / 100</f>
        <v>96.087075609799101</v>
      </c>
      <c r="N67" s="9">
        <f>98.5884318947424 * $B$29 / 100</f>
        <v>98.588431894742413</v>
      </c>
      <c r="O67" s="9">
        <f>101.089788179685 * $B$29 / 100</f>
        <v>101.089788179685</v>
      </c>
      <c r="P67" s="9">
        <f>103.591144464629 * $B$29 / 100</f>
        <v>103.591144464629</v>
      </c>
      <c r="Q67" s="9">
        <f>106.092500749572 * $B$29 / 100</f>
        <v>106.092500749572</v>
      </c>
      <c r="R67" s="9">
        <f>108.593857034515 * $B$29 / 100</f>
        <v>108.593857034515</v>
      </c>
      <c r="S67" s="9">
        <f>111.095213319458 * $B$29 / 100</f>
        <v>111.095213319458</v>
      </c>
      <c r="T67" s="9">
        <f>112.964664279793 * $B$29 / 100</f>
        <v>112.964664279793</v>
      </c>
      <c r="U67" s="9">
        <f>114.834115240127 * $B$29 / 100</f>
        <v>114.83411524012701</v>
      </c>
      <c r="V67" s="9">
        <f>116.703566200462 * $B$29 / 100</f>
        <v>116.70356620046201</v>
      </c>
      <c r="W67" s="9">
        <f>118.573017160796 * $B$29 / 100</f>
        <v>118.57301716079601</v>
      </c>
      <c r="X67" s="9">
        <f>120.44246812113 * $B$29 / 100</f>
        <v>120.44246812113001</v>
      </c>
      <c r="Y67" s="9">
        <f>122.311919081465 * $B$29 / 100</f>
        <v>122.31191908146501</v>
      </c>
      <c r="Z67" s="9">
        <f>124.157036279299 * $B$29 / 100</f>
        <v>124.15703627929901</v>
      </c>
      <c r="AA67" s="9">
        <f>125.994042222966 * $B$29 / 100</f>
        <v>125.994042222966</v>
      </c>
      <c r="AB67" s="9">
        <f>127.831048166634 * $B$29 / 100</f>
        <v>127.83104816663401</v>
      </c>
      <c r="AC67" s="9">
        <f>129.668054110301 * $B$29 / 100</f>
        <v>129.668054110301</v>
      </c>
      <c r="AD67" s="9">
        <f>131.505060053969 * $B$29 / 100</f>
        <v>131.505060053969</v>
      </c>
      <c r="AE67" s="9">
        <f>133.342065997636 * $B$29 / 100</f>
        <v>133.34206599763601</v>
      </c>
      <c r="AF67" s="9">
        <f>135.131972475727 * $B$29 / 100</f>
        <v>135.131972475727</v>
      </c>
      <c r="AG67" s="9">
        <f>136.89847846431 * $B$29 / 100</f>
        <v>136.89847846430999</v>
      </c>
      <c r="AH67" s="10">
        <f>138.642478434663 * $B$29 / 100</f>
        <v>138.64247843466299</v>
      </c>
    </row>
    <row r="70" spans="1:34" ht="28.9" customHeight="1" x14ac:dyDescent="0.5">
      <c r="A70" s="1" t="s">
        <v>46</v>
      </c>
      <c r="B70" s="1"/>
    </row>
    <row r="71" spans="1:34" x14ac:dyDescent="0.25">
      <c r="A71" s="43" t="s">
        <v>13</v>
      </c>
      <c r="B71" s="44">
        <v>128</v>
      </c>
      <c r="C71" s="44">
        <v>148</v>
      </c>
      <c r="D71" s="44">
        <v>168</v>
      </c>
      <c r="E71" s="44">
        <v>188</v>
      </c>
      <c r="F71" s="44">
        <v>208</v>
      </c>
      <c r="G71" s="44">
        <v>228</v>
      </c>
      <c r="H71" s="44">
        <v>248</v>
      </c>
      <c r="I71" s="44">
        <v>268</v>
      </c>
      <c r="J71" s="44">
        <v>288</v>
      </c>
      <c r="K71" s="44">
        <v>308</v>
      </c>
      <c r="L71" s="44">
        <v>328</v>
      </c>
      <c r="M71" s="44">
        <v>348</v>
      </c>
      <c r="N71" s="44">
        <v>368</v>
      </c>
      <c r="O71" s="44">
        <v>388</v>
      </c>
      <c r="P71" s="44">
        <v>408</v>
      </c>
      <c r="Q71" s="44">
        <v>428</v>
      </c>
      <c r="R71" s="44">
        <v>448</v>
      </c>
      <c r="S71" s="44">
        <v>468</v>
      </c>
      <c r="T71" s="44">
        <v>488</v>
      </c>
      <c r="U71" s="44">
        <v>508</v>
      </c>
      <c r="V71" s="44">
        <v>528</v>
      </c>
      <c r="W71" s="44">
        <v>548</v>
      </c>
      <c r="X71" s="44">
        <v>568</v>
      </c>
      <c r="Y71" s="44">
        <v>588</v>
      </c>
      <c r="Z71" s="44">
        <v>608</v>
      </c>
      <c r="AA71" s="44">
        <v>628</v>
      </c>
      <c r="AB71" s="44">
        <v>648</v>
      </c>
      <c r="AC71" s="44">
        <v>668</v>
      </c>
      <c r="AD71" s="44">
        <v>688</v>
      </c>
      <c r="AE71" s="44">
        <v>708</v>
      </c>
      <c r="AF71" s="44">
        <v>728</v>
      </c>
      <c r="AG71" s="44">
        <v>748</v>
      </c>
      <c r="AH71" s="45">
        <v>768</v>
      </c>
    </row>
    <row r="72" spans="1:34" x14ac:dyDescent="0.25">
      <c r="A72" s="5" t="s">
        <v>42</v>
      </c>
      <c r="B72" s="6">
        <v>60.697482753982513</v>
      </c>
      <c r="C72" s="6">
        <v>65.267436192558478</v>
      </c>
      <c r="D72" s="6">
        <v>69.537702303350386</v>
      </c>
      <c r="E72" s="6">
        <v>73.560491135589004</v>
      </c>
      <c r="F72" s="6">
        <v>77.374412247129584</v>
      </c>
      <c r="G72" s="6">
        <v>81.306439267006482</v>
      </c>
      <c r="H72" s="6">
        <v>85.23846628688338</v>
      </c>
      <c r="I72" s="6">
        <v>89.170493306760278</v>
      </c>
      <c r="J72" s="6">
        <v>93.102520326637176</v>
      </c>
      <c r="K72" s="6">
        <v>96.712414681034957</v>
      </c>
      <c r="L72" s="6">
        <v>99.839110037214084</v>
      </c>
      <c r="M72" s="6">
        <v>102.9658053933932</v>
      </c>
      <c r="N72" s="6">
        <v>106.0925007495723</v>
      </c>
      <c r="O72" s="6">
        <v>109.21919610575139</v>
      </c>
      <c r="P72" s="6">
        <v>112.02993879962609</v>
      </c>
      <c r="Q72" s="6">
        <v>114.3667525000441</v>
      </c>
      <c r="R72" s="6">
        <v>116.70356620046211</v>
      </c>
      <c r="S72" s="6">
        <v>119.0403799008801</v>
      </c>
      <c r="T72" s="6">
        <v>121.3771936012981</v>
      </c>
      <c r="U72" s="6">
        <v>123.6977847933826</v>
      </c>
      <c r="V72" s="6">
        <v>125.9940422229669</v>
      </c>
      <c r="W72" s="6">
        <v>128.2902996525512</v>
      </c>
      <c r="X72" s="6">
        <v>130.5865570821355</v>
      </c>
      <c r="Y72" s="6">
        <v>132.8828145117198</v>
      </c>
      <c r="Z72" s="6">
        <v>135.1238294182661</v>
      </c>
      <c r="AA72" s="6">
        <v>137.32827880941801</v>
      </c>
      <c r="AB72" s="6">
        <v>139.49789620226451</v>
      </c>
      <c r="AC72" s="6">
        <v>141.63428232231891</v>
      </c>
      <c r="AD72" s="6">
        <v>143.73891892267341</v>
      </c>
      <c r="AE72" s="6">
        <v>145.81318080735849</v>
      </c>
      <c r="AF72" s="6">
        <v>147.85834633614689</v>
      </c>
      <c r="AG72" s="6">
        <v>149.87560663884071</v>
      </c>
      <c r="AH72" s="7">
        <v>151.8660737276798</v>
      </c>
    </row>
    <row r="73" spans="1:34" x14ac:dyDescent="0.25">
      <c r="A73" s="8" t="s">
        <v>43</v>
      </c>
      <c r="B73" s="9">
        <f>60.6974827539825 * $B$29 / 100</f>
        <v>60.697482753982491</v>
      </c>
      <c r="C73" s="9">
        <f>65.2674361925584 * $B$29 / 100</f>
        <v>65.267436192558407</v>
      </c>
      <c r="D73" s="9">
        <f>69.5377023033503 * $B$29 / 100</f>
        <v>69.537702303350301</v>
      </c>
      <c r="E73" s="9">
        <f>73.560491135589 * $B$29 / 100</f>
        <v>73.560491135589004</v>
      </c>
      <c r="F73" s="9">
        <f>77.3744122471295 * $B$29 / 100</f>
        <v>77.374412247129499</v>
      </c>
      <c r="G73" s="9">
        <f>81.3064392670064 * $B$29 / 100</f>
        <v>81.306439267006397</v>
      </c>
      <c r="H73" s="9">
        <f>85.2384662868833 * $B$29 / 100</f>
        <v>85.238466286883309</v>
      </c>
      <c r="I73" s="9">
        <f>89.1704933067602 * $B$29 / 100</f>
        <v>89.170493306760193</v>
      </c>
      <c r="J73" s="9">
        <f>93.1025203266371 * $B$29 / 100</f>
        <v>93.102520326637119</v>
      </c>
      <c r="K73" s="9">
        <f>96.7124146810349 * $B$29 / 100</f>
        <v>96.7124146810349</v>
      </c>
      <c r="L73" s="9">
        <f>99.839110037214 * $B$29 / 100</f>
        <v>99.839110037213999</v>
      </c>
      <c r="M73" s="9">
        <f>102.965805393393 * $B$29 / 100</f>
        <v>102.965805393393</v>
      </c>
      <c r="N73" s="9">
        <f>106.092500749572 * $B$29 / 100</f>
        <v>106.092500749572</v>
      </c>
      <c r="O73" s="9">
        <f>109.219196105751 * $B$29 / 100</f>
        <v>109.219196105751</v>
      </c>
      <c r="P73" s="9">
        <f>112.029938799626 * $B$29 / 100</f>
        <v>112.029938799626</v>
      </c>
      <c r="Q73" s="9">
        <f>114.366752500044 * $B$29 / 100</f>
        <v>114.366752500044</v>
      </c>
      <c r="R73" s="9">
        <f>116.703566200462 * $B$29 / 100</f>
        <v>116.70356620046201</v>
      </c>
      <c r="S73" s="9">
        <f>119.04037990088 * $B$29 / 100</f>
        <v>119.04037990088</v>
      </c>
      <c r="T73" s="9">
        <f>121.377193601298 * $B$29 / 100</f>
        <v>121.377193601298</v>
      </c>
      <c r="U73" s="9">
        <f>123.697784793382 * $B$29 / 100</f>
        <v>123.697784793382</v>
      </c>
      <c r="V73" s="9">
        <f>125.994042222966 * $B$29 / 100</f>
        <v>125.994042222966</v>
      </c>
      <c r="W73" s="9">
        <f>128.290299652551 * $B$29 / 100</f>
        <v>128.290299652551</v>
      </c>
      <c r="X73" s="9">
        <f>130.586557082135 * $B$29 / 100</f>
        <v>130.58655708213499</v>
      </c>
      <c r="Y73" s="9">
        <f>132.882814511719 * $B$29 / 100</f>
        <v>132.882814511719</v>
      </c>
      <c r="Z73" s="9">
        <f>135.123829418266 * $B$29 / 100</f>
        <v>135.12382941826601</v>
      </c>
      <c r="AA73" s="9">
        <f>137.328278809417 * $B$29 / 100</f>
        <v>137.32827880941699</v>
      </c>
      <c r="AB73" s="9">
        <f>139.497896202264 * $B$29 / 100</f>
        <v>139.497896202264</v>
      </c>
      <c r="AC73" s="9">
        <f>141.634282322318 * $B$29 / 100</f>
        <v>141.634282322318</v>
      </c>
      <c r="AD73" s="9">
        <f>143.738918922673 * $B$29 / 100</f>
        <v>143.73891892267301</v>
      </c>
      <c r="AE73" s="9">
        <f>145.813180807358 * $B$29 / 100</f>
        <v>145.81318080735801</v>
      </c>
      <c r="AF73" s="9">
        <f>147.858346336146 * $B$29 / 100</f>
        <v>147.85834633614601</v>
      </c>
      <c r="AG73" s="9">
        <f>149.87560663884 * $B$29 / 100</f>
        <v>149.87560663884</v>
      </c>
      <c r="AH73" s="10">
        <f>151.866073727679 * $B$29 / 100</f>
        <v>151.86607372767901</v>
      </c>
    </row>
    <row r="76" spans="1:34" ht="28.9" customHeight="1" x14ac:dyDescent="0.5">
      <c r="A76" s="1" t="s">
        <v>20</v>
      </c>
      <c r="B76" s="1"/>
    </row>
    <row r="77" spans="1:34" x14ac:dyDescent="0.25">
      <c r="A77" s="43" t="s">
        <v>16</v>
      </c>
      <c r="B77" s="44">
        <v>-80</v>
      </c>
      <c r="C77" s="44">
        <v>-70</v>
      </c>
      <c r="D77" s="44">
        <v>-60</v>
      </c>
      <c r="E77" s="44">
        <v>-50</v>
      </c>
      <c r="F77" s="44">
        <v>-40</v>
      </c>
      <c r="G77" s="44">
        <v>-30</v>
      </c>
      <c r="H77" s="44">
        <v>-20</v>
      </c>
      <c r="I77" s="44">
        <v>-10</v>
      </c>
      <c r="J77" s="44">
        <v>0</v>
      </c>
      <c r="K77" s="44">
        <v>10</v>
      </c>
      <c r="L77" s="44">
        <v>20</v>
      </c>
      <c r="M77" s="44">
        <v>30</v>
      </c>
      <c r="N77" s="44">
        <v>40</v>
      </c>
      <c r="O77" s="44">
        <v>50</v>
      </c>
      <c r="P77" s="44">
        <v>60</v>
      </c>
      <c r="Q77" s="44">
        <v>70</v>
      </c>
      <c r="R77" s="45">
        <v>80</v>
      </c>
    </row>
    <row r="78" spans="1:34" x14ac:dyDescent="0.25">
      <c r="A78" s="5" t="s">
        <v>42</v>
      </c>
      <c r="B78" s="6">
        <v>98.588431894742428</v>
      </c>
      <c r="C78" s="6">
        <v>100.151779572832</v>
      </c>
      <c r="D78" s="6">
        <v>101.7151272509216</v>
      </c>
      <c r="E78" s="6">
        <v>103.2784749290111</v>
      </c>
      <c r="F78" s="6">
        <v>104.8418226071007</v>
      </c>
      <c r="G78" s="6">
        <v>106.4051702851902</v>
      </c>
      <c r="H78" s="6">
        <v>107.96851796327979</v>
      </c>
      <c r="I78" s="6">
        <v>109.53186564136939</v>
      </c>
      <c r="J78" s="6">
        <v>111.09521331945891</v>
      </c>
      <c r="K78" s="6">
        <v>112.2636201696679</v>
      </c>
      <c r="L78" s="6">
        <v>113.4320270198769</v>
      </c>
      <c r="M78" s="6">
        <v>114.60043387008589</v>
      </c>
      <c r="N78" s="6">
        <v>115.7688407202949</v>
      </c>
      <c r="O78" s="6">
        <v>116.9372475705039</v>
      </c>
      <c r="P78" s="6">
        <v>118.1056544207129</v>
      </c>
      <c r="Q78" s="6">
        <v>119.27406127092191</v>
      </c>
      <c r="R78" s="7">
        <v>120.4424681211309</v>
      </c>
    </row>
    <row r="79" spans="1:34" x14ac:dyDescent="0.25">
      <c r="A79" s="8" t="s">
        <v>43</v>
      </c>
      <c r="B79" s="9">
        <f>98.5884318947424 * $B$29 / 100</f>
        <v>98.588431894742413</v>
      </c>
      <c r="C79" s="9">
        <f>100.151779572832 * $B$29 / 100</f>
        <v>100.151779572832</v>
      </c>
      <c r="D79" s="9">
        <f>101.715127250921 * $B$29 / 100</f>
        <v>101.715127250921</v>
      </c>
      <c r="E79" s="9">
        <f>103.278474929011 * $B$29 / 100</f>
        <v>103.278474929011</v>
      </c>
      <c r="F79" s="9">
        <f>104.8418226071 * $B$29 / 100</f>
        <v>104.8418226071</v>
      </c>
      <c r="G79" s="9">
        <f>106.40517028519 * $B$29 / 100</f>
        <v>106.40517028519</v>
      </c>
      <c r="H79" s="9">
        <f>107.968517963279 * $B$29 / 100</f>
        <v>107.968517963279</v>
      </c>
      <c r="I79" s="9">
        <f>109.531865641369 * $B$29 / 100</f>
        <v>109.53186564136901</v>
      </c>
      <c r="J79" s="9">
        <f>111.095213319458 * $B$29 / 100</f>
        <v>111.095213319458</v>
      </c>
      <c r="K79" s="9">
        <f>112.263620169667 * $B$29 / 100</f>
        <v>112.26362016966701</v>
      </c>
      <c r="L79" s="9">
        <f>113.432027019876 * $B$29 / 100</f>
        <v>113.432027019876</v>
      </c>
      <c r="M79" s="9">
        <f>114.600433870085 * $B$29 / 100</f>
        <v>114.600433870085</v>
      </c>
      <c r="N79" s="9">
        <f>115.768840720294 * $B$29 / 100</f>
        <v>115.76884072029399</v>
      </c>
      <c r="O79" s="9">
        <f>116.937247570503 * $B$29 / 100</f>
        <v>116.937247570503</v>
      </c>
      <c r="P79" s="9">
        <f>118.105654420712 * $B$29 / 100</f>
        <v>118.105654420712</v>
      </c>
      <c r="Q79" s="9">
        <f>119.274061270921 * $B$29 / 100</f>
        <v>119.274061270921</v>
      </c>
      <c r="R79" s="10">
        <f>120.44246812113 * $B$29 / 100</f>
        <v>120.44246812113001</v>
      </c>
    </row>
  </sheetData>
  <sheetProtection algorithmName="SHA-512" hashValue="lJrP/8QIdHmxlHjLBeIv6eeqQFm4d9pXR57zWMoVDicl+iQSEROJBx43TJSWnQvmbEBLQj55ayfph26jqeNmTQ==" saltValue="3BnRIFhYRBYORE6klwHDhQ==" spinCount="100000" sheet="1" objects="1" scenarios="1"/>
  <protectedRanges>
    <protectedRange sqref="B29:B31" name="Range1"/>
  </protectedRange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Offset</vt:lpstr>
      <vt:lpstr>Short Pulse Adder</vt:lpstr>
      <vt:lpstr>Minimum Pulse Width</vt:lpstr>
      <vt:lpstr>Flow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2022-05-17T05:56:46Z</dcterms:created>
  <dcterms:modified xsi:type="dcterms:W3CDTF">2022-05-23T00:03:23Z</dcterms:modified>
</cp:coreProperties>
</file>