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6DDD72E0-A0DE-476E-94B2-63F3E9EE5A64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0" i="1"/>
  <c r="B67" i="1"/>
  <c r="B74" i="1" s="1"/>
  <c r="B75" i="1" s="1"/>
  <c r="J50" i="1"/>
  <c r="F59" i="1" s="1"/>
  <c r="I50" i="1"/>
  <c r="F55" i="1" s="1"/>
  <c r="H50" i="1"/>
  <c r="E55" i="1" s="1"/>
  <c r="G50" i="1"/>
  <c r="D55" i="1" s="1"/>
  <c r="F50" i="1"/>
  <c r="D59" i="1" s="1"/>
  <c r="E50" i="1"/>
  <c r="C55" i="1" s="1"/>
  <c r="D50" i="1"/>
  <c r="C59" i="1" s="1"/>
  <c r="C50" i="1"/>
  <c r="B55" i="1" s="1"/>
  <c r="B50" i="1"/>
  <c r="B59" i="1" s="1"/>
  <c r="G28" i="1"/>
  <c r="G27" i="1"/>
  <c r="E59" i="1" l="1"/>
  <c r="I80" i="1"/>
  <c r="H80" i="1"/>
  <c r="B80" i="1"/>
  <c r="F80" i="1"/>
  <c r="C80" i="1"/>
  <c r="B62" i="1" s="1"/>
  <c r="G80" i="1"/>
  <c r="E80" i="1"/>
  <c r="D80" i="1"/>
</calcChain>
</file>

<file path=xl/sharedStrings.xml><?xml version="1.0" encoding="utf-8"?>
<sst xmlns="http://schemas.openxmlformats.org/spreadsheetml/2006/main" count="47" uniqueCount="41">
  <si>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</si>
  <si>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</si>
  <si>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</si>
  <si>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</si>
  <si>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</si>
  <si>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</si>
  <si>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</si>
  <si>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</si>
  <si>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</si>
  <si>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</si>
  <si>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</si>
  <si>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</si>
  <si>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</si>
  <si>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</si>
  <si>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</si>
  <si>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</si>
  <si>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</si>
  <si>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</si>
  <si>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</si>
  <si>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</si>
  <si>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</si>
  <si>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</si>
  <si>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</si>
  <si>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</si>
  <si>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</si>
  <si>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</si>
  <si>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</si>
  <si>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</si>
  <si>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</si>
  <si>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</si>
  <si>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</si>
  <si>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</si>
  <si>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</si>
  <si>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</si>
  <si>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</si>
  <si>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</si>
  <si>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</si>
  <si>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</si>
  <si>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</si>
  <si>
    <t>HP1170S Subaru COBB Accessport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</si>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</sst>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E0EFD2-5801-4D28-B604-4535008AA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B27" sqref="B27: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0</v>
      </c>
      <c r="B17" s="6" t="s">
        <v>40</v>
      </c>
      <c r="C17" s="6"/>
      <c r="D17" s="7"/>
    </row>
    <row r="18" spans="1:9" x14ac:dyDescent="0.25">
      <c r="A18" s="5" t="s">
        <v>1</v>
      </c>
      <c r="B18" s="6" t="s">
        <v>2</v>
      </c>
      <c r="C18" s="6"/>
      <c r="D18" s="7"/>
    </row>
    <row r="19" spans="1:9" x14ac:dyDescent="0.25">
      <c r="A19" s="5" t="s">
        <v>3</v>
      </c>
      <c r="B19" s="6" t="s">
        <v>4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5</v>
      </c>
      <c r="B23" s="13">
        <v>14</v>
      </c>
      <c r="C23" s="13" t="s">
        <v>6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7</v>
      </c>
      <c r="B27" s="18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9</v>
      </c>
      <c r="B28" s="17">
        <v>10</v>
      </c>
      <c r="C28" s="17" t="s">
        <v>10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11</v>
      </c>
      <c r="B30" s="1"/>
    </row>
    <row r="31" spans="1:9" x14ac:dyDescent="0.25">
      <c r="A31" s="19" t="s">
        <v>12</v>
      </c>
      <c r="B31" s="20">
        <v>3.8999999999999931E-2</v>
      </c>
      <c r="C31" s="20">
        <v>6.5028464705132516E-2</v>
      </c>
      <c r="D31" s="20">
        <v>0.1084282364591455</v>
      </c>
      <c r="E31" s="20">
        <v>0.18079286532367489</v>
      </c>
      <c r="F31" s="20">
        <v>0.30145339645231772</v>
      </c>
      <c r="G31" s="20">
        <v>0.50264234747286918</v>
      </c>
      <c r="H31" s="20">
        <v>0.83810410646011513</v>
      </c>
      <c r="I31" s="21">
        <v>1.3974518796453419</v>
      </c>
    </row>
    <row r="32" spans="1:9" x14ac:dyDescent="0.25">
      <c r="A32" s="8" t="s">
        <v>13</v>
      </c>
      <c r="B32" s="22">
        <v>87.217378917378824</v>
      </c>
      <c r="C32" s="22">
        <v>43.570921498980447</v>
      </c>
      <c r="D32" s="22">
        <v>44.156112026830073</v>
      </c>
      <c r="E32" s="22">
        <v>3.9674570326510921</v>
      </c>
      <c r="F32" s="22">
        <v>0</v>
      </c>
      <c r="G32" s="22">
        <v>0</v>
      </c>
      <c r="H32" s="22">
        <v>0</v>
      </c>
      <c r="I32" s="23">
        <v>0</v>
      </c>
    </row>
    <row r="34" spans="1:10" x14ac:dyDescent="0.25">
      <c r="A34" s="24" t="s">
        <v>14</v>
      </c>
      <c r="B34" s="25">
        <v>3.8999999999999917E-2</v>
      </c>
    </row>
    <row r="36" spans="1:10" x14ac:dyDescent="0.25">
      <c r="A36" s="24" t="s">
        <v>15</v>
      </c>
      <c r="B36" s="26">
        <v>1.3974518796453419</v>
      </c>
    </row>
    <row r="38" spans="1:10" x14ac:dyDescent="0.25">
      <c r="A38" s="24" t="s">
        <v>16</v>
      </c>
      <c r="B38" s="27">
        <v>10000</v>
      </c>
    </row>
    <row r="40" spans="1:10" hidden="1" x14ac:dyDescent="0.25">
      <c r="A40" s="28"/>
      <c r="B40" s="29" t="s">
        <v>17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18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4.7514466472583754</v>
      </c>
      <c r="C42" s="35">
        <v>2.9681632653489909</v>
      </c>
      <c r="D42" s="35">
        <v>2.3231529817988381</v>
      </c>
      <c r="E42" s="35">
        <v>1.9427074051629449</v>
      </c>
      <c r="F42" s="35">
        <v>1.6304110154722911</v>
      </c>
      <c r="G42" s="35">
        <v>1.5558813493485779</v>
      </c>
      <c r="H42" s="35">
        <v>1.268394250124651</v>
      </c>
      <c r="I42" s="35">
        <v>1.0209027777730171</v>
      </c>
      <c r="J42" s="36">
        <v>1.004023057873098</v>
      </c>
    </row>
    <row r="43" spans="1:10" hidden="1" x14ac:dyDescent="0.25">
      <c r="A43" s="34">
        <v>43.512</v>
      </c>
      <c r="B43" s="35">
        <v>5.9634985726601126</v>
      </c>
      <c r="C43" s="35">
        <v>3.5853569564302878</v>
      </c>
      <c r="D43" s="35">
        <v>2.6815419137039358</v>
      </c>
      <c r="E43" s="35">
        <v>2.1318871166060709</v>
      </c>
      <c r="F43" s="35">
        <v>1.695109070844719</v>
      </c>
      <c r="G43" s="35">
        <v>1.604737651156672</v>
      </c>
      <c r="H43" s="35">
        <v>1.3232345425932339</v>
      </c>
      <c r="I43" s="35">
        <v>1.0866512914899999</v>
      </c>
      <c r="J43" s="36">
        <v>1.056699697731432</v>
      </c>
    </row>
    <row r="44" spans="1:10" hidden="1" x14ac:dyDescent="0.25">
      <c r="A44" s="34">
        <v>58.015999999999998</v>
      </c>
      <c r="B44" s="35">
        <v>7.4811399988113898</v>
      </c>
      <c r="C44" s="35">
        <v>4.4209699831789848</v>
      </c>
      <c r="D44" s="35">
        <v>3.2084145670082052</v>
      </c>
      <c r="E44" s="35">
        <v>2.4461571984760329</v>
      </c>
      <c r="F44" s="35">
        <v>1.8320742138653081</v>
      </c>
      <c r="G44" s="35">
        <v>1.7115244113346151</v>
      </c>
      <c r="H44" s="35">
        <v>1.395014434558234</v>
      </c>
      <c r="I44" s="35">
        <v>1.154517599013559</v>
      </c>
      <c r="J44" s="36">
        <v>1.1118775945338371</v>
      </c>
    </row>
    <row r="45" spans="1:10" hidden="1" x14ac:dyDescent="0.25">
      <c r="A45" s="34">
        <v>72.52</v>
      </c>
      <c r="B45" s="35">
        <v>9.1928318616011921</v>
      </c>
      <c r="C45" s="35">
        <v>5.382806732822579</v>
      </c>
      <c r="D45" s="35">
        <v>3.8244709631647988</v>
      </c>
      <c r="E45" s="35">
        <v>2.8191133064516851</v>
      </c>
      <c r="F45" s="35">
        <v>1.9942455515513591</v>
      </c>
      <c r="G45" s="35">
        <v>1.835628554012583</v>
      </c>
      <c r="H45" s="35">
        <v>1.46891211860121</v>
      </c>
      <c r="I45" s="35">
        <v>1.2354711613765661</v>
      </c>
      <c r="J45" s="36">
        <v>1.186974026425943</v>
      </c>
    </row>
    <row r="46" spans="1:10" hidden="1" x14ac:dyDescent="0.25">
      <c r="A46" s="34">
        <v>87.024000000000001</v>
      </c>
      <c r="B46" s="35">
        <v>11.012448581643101</v>
      </c>
      <c r="C46" s="35">
        <v>6.4040850773131641</v>
      </c>
      <c r="D46" s="35">
        <v>4.475824608351509</v>
      </c>
      <c r="E46" s="35">
        <v>3.209764580936433</v>
      </c>
      <c r="F46" s="35">
        <v>2.1599756756448341</v>
      </c>
      <c r="G46" s="35">
        <v>1.9618504880453611</v>
      </c>
      <c r="H46" s="35">
        <v>1.5555192720282069</v>
      </c>
      <c r="I46" s="35">
        <v>1.365894924336416</v>
      </c>
      <c r="J46" s="36">
        <v>1.324819756278089</v>
      </c>
    </row>
    <row r="47" spans="1:10" hidden="1" x14ac:dyDescent="0.25">
      <c r="A47" s="37">
        <v>101.52800000000001</v>
      </c>
      <c r="B47" s="38">
        <v>12.87927806427523</v>
      </c>
      <c r="C47" s="38">
        <v>7.4434363733273177</v>
      </c>
      <c r="D47" s="38">
        <v>5.1340024934705788</v>
      </c>
      <c r="E47" s="38">
        <v>3.6025336470582019</v>
      </c>
      <c r="F47" s="38">
        <v>2.3330306626121282</v>
      </c>
      <c r="G47" s="38">
        <v>2.1004041070121602</v>
      </c>
      <c r="H47" s="38">
        <v>1.690841056869907</v>
      </c>
      <c r="I47" s="38">
        <v>1.607585318375101</v>
      </c>
      <c r="J47" s="39">
        <v>1.593659031684965</v>
      </c>
    </row>
    <row r="48" spans="1:10" hidden="1" x14ac:dyDescent="0.25"/>
    <row r="49" spans="1:10" hidden="1" x14ac:dyDescent="0.25">
      <c r="A49" s="19" t="s">
        <v>17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19</v>
      </c>
      <c r="B50" s="9">
        <f ca="1">FORECAST(
            $B$27,
            OFFSET($B$42:$B$47,MATCH($B$27,$A$42:$A$47,1)-1,0,2),
            OFFSET($A$42:$A$47,MATCH($B$27,$A$42:$A$47,1)-1,0,2)
        )</f>
        <v>5.9624957718393166</v>
      </c>
      <c r="C50" s="9">
        <f ca="1">FORECAST(
            $B$27,
            OFFSET($C$42:$C$47,MATCH($B$27,$A$42:$A$47,1)-1,0,2),
            OFFSET($A$42:$A$47,MATCH($B$27,$A$42:$A$47,1)-1,0,2)
        )</f>
        <v>3.5848463163108049</v>
      </c>
      <c r="D50" s="9">
        <f ca="1">FORECAST(
            $B$27,
            OFFSET($D$42:$D$47,MATCH($B$27,$A$42:$A$47,1)-1,0,2),
            OFFSET($A$42:$A$47,MATCH($B$27,$A$42:$A$47,1)-1,0,2)
        )</f>
        <v>2.6812453977646875</v>
      </c>
      <c r="E50" s="9">
        <f ca="1">FORECAST(
            $B$27,
            OFFSET($E$42:$E$47,MATCH($B$27,$A$42:$A$47,1)-1,0,2),
            OFFSET($A$42:$A$47,MATCH($B$27,$A$42:$A$47,1)-1,0,2)
        )</f>
        <v>2.1317305972640055</v>
      </c>
      <c r="F50" s="9">
        <f ca="1">FORECAST(
            $B$27,
            OFFSET($F$42:$F$47,MATCH($B$27,$A$42:$A$47,1)-1,0,2),
            OFFSET($A$42:$A$47,MATCH($B$27,$A$42:$A$47,1)-1,0,2)
        )</f>
        <v>1.6950555423929492</v>
      </c>
      <c r="G50" s="9">
        <f ca="1">FORECAST(
            $B$27,
            OFFSET($G$42:$G$47,MATCH($B$27,$A$42:$A$47,1)-1,0,2),
            OFFSET($A$42:$A$47,MATCH($B$27,$A$42:$A$47,1)-1,0,2)
        )</f>
        <v>1.6046972295059758</v>
      </c>
      <c r="H50" s="9">
        <f ca="1">FORECAST(
            $B$27,
            OFFSET($H$42:$H$47,MATCH($B$27,$A$42:$A$47,1)-1,0,2),
            OFFSET($A$42:$A$47,MATCH($B$27,$A$42:$A$47,1)-1,0,2)
        )</f>
        <v>1.3231891700401712</v>
      </c>
      <c r="I50" s="9">
        <f ca="1">FORECAST(
            $B$27,
            OFFSET($I$42:$I$47,MATCH($B$27,$A$42:$A$47,1)-1,0,2),
            OFFSET($A$42:$A$47,MATCH($B$27,$A$42:$A$47,1)-1,0,2)
        )</f>
        <v>1.0865968939331463</v>
      </c>
      <c r="J50" s="10">
        <f ca="1">FORECAST(
            $B$27,
            OFFSET($J$42:$J$47,MATCH($B$27,$A$42:$A$47,1)-1,0,2),
            OFFSET($A$42:$A$47,MATCH($B$27,$A$42:$A$47,1)-1,0,2)
        )</f>
        <v>1.0566561152936012</v>
      </c>
    </row>
    <row r="51" spans="1:10" hidden="1" x14ac:dyDescent="0.25"/>
    <row r="52" spans="1:10" hidden="1" x14ac:dyDescent="0.25"/>
    <row r="53" spans="1:10" ht="28.9" customHeight="1" x14ac:dyDescent="0.5">
      <c r="A53" s="1" t="s">
        <v>20</v>
      </c>
    </row>
    <row r="54" spans="1:10" x14ac:dyDescent="0.25">
      <c r="A54" s="40" t="s">
        <v>17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19</v>
      </c>
      <c r="B55" s="38">
        <f ca="1">$C$50</f>
        <v>3.5848463163108049</v>
      </c>
      <c r="C55" s="38">
        <f ca="1">$E$50</f>
        <v>2.1317305972640055</v>
      </c>
      <c r="D55" s="38">
        <f ca="1">$G$50</f>
        <v>1.6046972295059758</v>
      </c>
      <c r="E55" s="38">
        <f ca="1">$H$50</f>
        <v>1.3231891700401712</v>
      </c>
      <c r="F55" s="39">
        <f ca="1">$I$50</f>
        <v>1.0865968939331463</v>
      </c>
    </row>
    <row r="57" spans="1:10" ht="28.9" customHeight="1" x14ac:dyDescent="0.5">
      <c r="A57" s="1" t="s">
        <v>21</v>
      </c>
    </row>
    <row r="58" spans="1:10" x14ac:dyDescent="0.25">
      <c r="A58" s="40" t="s">
        <v>17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19</v>
      </c>
      <c r="B59" s="38">
        <f ca="1">$B$50</f>
        <v>5.9624957718393166</v>
      </c>
      <c r="C59" s="38">
        <f ca="1">$D$50</f>
        <v>2.6812453977646875</v>
      </c>
      <c r="D59" s="38">
        <f ca="1">$F$50</f>
        <v>1.6950555423929492</v>
      </c>
      <c r="E59" s="38">
        <f ca="1">$H$50</f>
        <v>1.3231891700401712</v>
      </c>
      <c r="F59" s="39">
        <f ca="1">$J$50</f>
        <v>1.0566561152936012</v>
      </c>
    </row>
    <row r="61" spans="1:10" ht="28.9" customHeight="1" x14ac:dyDescent="0.5">
      <c r="A61" s="1" t="s">
        <v>22</v>
      </c>
    </row>
    <row r="62" spans="1:10" x14ac:dyDescent="0.25">
      <c r="A62" s="24" t="s">
        <v>38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2429.8518033275059</v>
      </c>
    </row>
    <row r="64" spans="1:10" ht="31.5" hidden="1" x14ac:dyDescent="0.5">
      <c r="A64" s="1" t="s">
        <v>23</v>
      </c>
    </row>
    <row r="65" spans="1:9" hidden="1" x14ac:dyDescent="0.25">
      <c r="A65" t="s">
        <v>24</v>
      </c>
      <c r="B65">
        <v>14.7</v>
      </c>
    </row>
    <row r="66" spans="1:9" hidden="1" x14ac:dyDescent="0.25">
      <c r="A66" t="s">
        <v>25</v>
      </c>
      <c r="B66">
        <v>9.0079999999999991</v>
      </c>
    </row>
    <row r="67" spans="1:9" hidden="1" x14ac:dyDescent="0.25">
      <c r="A67" t="s">
        <v>26</v>
      </c>
      <c r="B67">
        <f>($B$28/100) * $B$66 + ((100-$B$28)/100) * $B$65</f>
        <v>14.130800000000001</v>
      </c>
    </row>
    <row r="68" spans="1:9" hidden="1" x14ac:dyDescent="0.25">
      <c r="A68" t="s">
        <v>27</v>
      </c>
      <c r="B68">
        <v>0.73</v>
      </c>
    </row>
    <row r="69" spans="1:9" hidden="1" x14ac:dyDescent="0.25">
      <c r="A69" t="s">
        <v>28</v>
      </c>
      <c r="B69">
        <v>0.79</v>
      </c>
    </row>
    <row r="70" spans="1:9" hidden="1" x14ac:dyDescent="0.25">
      <c r="A70" t="s">
        <v>29</v>
      </c>
      <c r="B70">
        <f>($B$28/100) * $B$69 + ((100-$B$28)/100) * $B$68</f>
        <v>0.73599999999999999</v>
      </c>
    </row>
    <row r="71" spans="1:9" hidden="1" x14ac:dyDescent="0.25">
      <c r="A71" t="s">
        <v>30</v>
      </c>
      <c r="B71">
        <v>6.8947599999999998</v>
      </c>
    </row>
    <row r="72" spans="1:9" hidden="1" x14ac:dyDescent="0.25">
      <c r="A72" t="s">
        <v>31</v>
      </c>
      <c r="B72">
        <v>60000000</v>
      </c>
    </row>
    <row r="73" spans="1:9" hidden="1" x14ac:dyDescent="0.25">
      <c r="A73" t="s">
        <v>32</v>
      </c>
      <c r="B73">
        <v>1</v>
      </c>
    </row>
    <row r="74" spans="1:9" hidden="1" x14ac:dyDescent="0.25">
      <c r="A74" t="s">
        <v>33</v>
      </c>
      <c r="B74">
        <f>$B$73/ ($B$67 + 1)</f>
        <v>6.6090358738467234E-2</v>
      </c>
    </row>
    <row r="75" spans="1:9" hidden="1" x14ac:dyDescent="0.25">
      <c r="A75" t="s">
        <v>34</v>
      </c>
      <c r="B75">
        <f>$B$74 / 2</f>
        <v>3.3045179369233617E-2</v>
      </c>
    </row>
    <row r="76" spans="1:9" hidden="1" x14ac:dyDescent="0.25">
      <c r="A76" t="s">
        <v>35</v>
      </c>
      <c r="B76">
        <f>$B$27 * 6.89476</f>
        <v>299.92205999999999</v>
      </c>
    </row>
    <row r="77" spans="1:9" hidden="1" x14ac:dyDescent="0.25">
      <c r="A77" s="43"/>
      <c r="B77" s="44" t="s">
        <v>35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36</v>
      </c>
      <c r="B79" s="49">
        <v>874.7</v>
      </c>
      <c r="C79" s="49">
        <v>874.7</v>
      </c>
      <c r="D79" s="49">
        <v>1108.9000000000001</v>
      </c>
      <c r="E79" s="49">
        <v>1308.5</v>
      </c>
      <c r="F79" s="49">
        <v>1439.6</v>
      </c>
      <c r="G79" s="49">
        <v>1566.2</v>
      </c>
      <c r="H79" s="49">
        <v>1691.6893469743991</v>
      </c>
      <c r="I79" s="50">
        <v>1691.6893469743991</v>
      </c>
    </row>
    <row r="80" spans="1:9" hidden="1" x14ac:dyDescent="0.25">
      <c r="A80" s="8" t="s">
        <v>37</v>
      </c>
      <c r="B80" s="22">
        <f>$B$75 / 874.7 / $B$70*$B$72</f>
        <v>3079.7993506997695</v>
      </c>
      <c r="C80" s="22">
        <f>$B$75 / 874.7 / $B$70*$B$72</f>
        <v>3079.7993506997695</v>
      </c>
      <c r="D80" s="22">
        <f>$B$75 / 1108.9 / $B$70*$B$72</f>
        <v>2429.3448390811509</v>
      </c>
      <c r="E80" s="22">
        <f>$B$75 / 1308.5 / $B$70*$B$72</f>
        <v>2058.7699595392346</v>
      </c>
      <c r="F80" s="22">
        <f>$B$75 / 1439.6 / $B$70*$B$72</f>
        <v>1871.2840317151213</v>
      </c>
      <c r="G80" s="22">
        <f>$B$75 / 1566.2 / $B$70*$B$72</f>
        <v>1720.0232997427458</v>
      </c>
      <c r="H80" s="22">
        <f>$B$75 / 1691.68934697439 / $B$70*$B$72</f>
        <v>1592.43214297895</v>
      </c>
      <c r="I80" s="23">
        <f>$B$75 / 1691.68934697439 / $B$70*$B$72</f>
        <v>1592.43214297895</v>
      </c>
    </row>
    <row r="81" hidden="1" x14ac:dyDescent="0.25"/>
  </sheetData>
  <sheetProtection algorithmName="SHA-512" hashValue="m5gNowLtOL7HtkdTrS6gnz09pyk7E3F7pm1gdOHjHleGWvJEd/Hyd6XmO3bvgtqs3TGhFV9EiZb/AEEpIt7GBg==" saltValue="Il3Nd/x9ZVolg+PLTkD5NA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2022-05-17T06:06:41Z</dcterms:created>
  <dcterms:modified xsi:type="dcterms:W3CDTF">2022-05-23T00:04:04Z</dcterms:modified>
</cp:coreProperties>
</file>