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13_ncr:1_{05A9BFDD-A0AB-4051-A48A-4FCB370DDE58}" xr6:coauthVersionLast="47" xr6:coauthVersionMax="47" xr10:uidLastSave="{00000000-0000-0000-0000-000000000000}"/>
  <bookViews>
    <workbookView xWindow="-120" yWindow="-120" windowWidth="29040" windowHeight="15840" tabRatio="666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<sst xmlns="http://schemas.openxmlformats.org/spreadsheetml/2006/main" count="466" uniqueCount="47">
  <si>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Injector Type: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</si>
  <si>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</si>
  <si>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</si>
  <si>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</si>
  <si>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</si>
  <si>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</si>
  <si>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</si>
  <si>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</si>
  <si>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</si>
  <si>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</si>
  <si>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</si>
  <si>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</si>
  <si>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</si>
  <si>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</si>
  <si>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</si>
  <si>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</si>
  <si>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</si>
  <si>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</si>
  <si>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</si>
  <si>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</si>
  <si>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</si>
  <si>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</si>
  <si>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</si>
  <si>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</si>
  <si>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</si>
  <si>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</si>
  <si>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</si>
  <si>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</si>
  <si>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</si>
  <si>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</si>
  <si>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</si>
  <si>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</si>
  <si>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</si>
  <si>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</si>
  <si>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</si>
  <si>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</si>
  <si>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</si>
  <si>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</si>
  <si>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</si>
  <si>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</si>
  <si>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</si>
  <si>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</si>
  <si>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</si>
  <si>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</si>
  <si>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</si>
  <si>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HP1170S Ford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</si>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</sst>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1338F-B800-4E0C-B505-948FE70AE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F2BD0-5C39-4B8E-B9AA-2FAECA123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E0EE96-8AAA-474D-AD2F-5ACA541A7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9DD649-5223-4CD2-944E-30CE24F99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D1C9BE-FBC2-4371-A5CC-B07537DE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505FC9-E276-4B46-B359-3AEE530CD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BE624F-D304-431E-BFBA-DE44F330E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98043C-C846-4B01-A8E6-E7DF3E4C0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3.2817463917479851E-3</v>
      </c>
    </row>
    <row r="35" spans="1:2" hidden="1" x14ac:dyDescent="0.25">
      <c r="A35" s="5">
        <v>30</v>
      </c>
      <c r="B35" s="7">
        <v>4.6654219938761614E-3</v>
      </c>
    </row>
    <row r="36" spans="1:2" hidden="1" x14ac:dyDescent="0.25">
      <c r="A36" s="5">
        <v>40</v>
      </c>
      <c r="B36" s="7">
        <v>4.9504220677414838E-3</v>
      </c>
    </row>
    <row r="37" spans="1:2" hidden="1" x14ac:dyDescent="0.25">
      <c r="A37" s="5">
        <v>50</v>
      </c>
      <c r="B37" s="7">
        <v>5.1884188929404822E-3</v>
      </c>
    </row>
    <row r="38" spans="1:2" hidden="1" x14ac:dyDescent="0.25">
      <c r="A38" s="5">
        <v>60.000000000000007</v>
      </c>
      <c r="B38" s="7">
        <v>5.8397604024234516E-3</v>
      </c>
    </row>
    <row r="39" spans="1:2" hidden="1" x14ac:dyDescent="0.25">
      <c r="A39" s="8">
        <v>70</v>
      </c>
      <c r="B39" s="10">
        <v>8.2639464638785652E-3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4.7738011205056722E-5</v>
      </c>
    </row>
    <row r="45" spans="1:2" hidden="1" x14ac:dyDescent="0.25">
      <c r="A45" s="5">
        <v>30</v>
      </c>
      <c r="B45" s="21">
        <v>6.4129979846543999E-5</v>
      </c>
    </row>
    <row r="46" spans="1:2" hidden="1" x14ac:dyDescent="0.25">
      <c r="A46" s="5">
        <v>40</v>
      </c>
      <c r="B46" s="21">
        <v>7.3715991179960748E-5</v>
      </c>
    </row>
    <row r="47" spans="1:2" hidden="1" x14ac:dyDescent="0.25">
      <c r="A47" s="5">
        <v>50</v>
      </c>
      <c r="B47" s="21">
        <v>7.8667312449805406E-5</v>
      </c>
    </row>
    <row r="48" spans="1:2" hidden="1" x14ac:dyDescent="0.25">
      <c r="A48" s="5">
        <v>60.000000000000007</v>
      </c>
      <c r="B48" s="21">
        <v>8.4287414842674658E-5</v>
      </c>
    </row>
    <row r="49" spans="1:13" hidden="1" x14ac:dyDescent="0.25">
      <c r="A49" s="8">
        <v>70</v>
      </c>
      <c r="B49" s="22">
        <v>1.027459308305596E-4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(0.0050339898929736)*B29</f>
        <v>3.5741328240112558</v>
      </c>
      <c r="C53" s="26" t="s">
        <v>21</v>
      </c>
      <c r="D53" s="26">
        <f>1000 * 0.0050339898929736*B29 / 453592</f>
        <v>7.879620504795622E-6</v>
      </c>
      <c r="E53" s="21" t="s">
        <v>22</v>
      </c>
    </row>
    <row r="54" spans="1:13" x14ac:dyDescent="0.25">
      <c r="A54" s="5" t="s">
        <v>23</v>
      </c>
      <c r="B54" s="26">
        <f>(1100.14605098228)*B29 / 60</f>
        <v>13.018394936623647</v>
      </c>
      <c r="C54" s="26" t="s">
        <v>24</v>
      </c>
      <c r="D54" s="26">
        <f>(1100.14605098228)*B29 * 0.00220462 / 60</f>
        <v>2.8700613845179225E-2</v>
      </c>
      <c r="E54" s="21" t="s">
        <v>25</v>
      </c>
    </row>
    <row r="55" spans="1:13" x14ac:dyDescent="0.25">
      <c r="A55" s="5" t="s">
        <v>26</v>
      </c>
      <c r="B55" s="26">
        <f>(1529.71779363031)*B29 / 60</f>
        <v>18.10166055795867</v>
      </c>
      <c r="C55" s="26" t="s">
        <v>24</v>
      </c>
      <c r="D55" s="26">
        <f>(1529.71779363031)*B29 * 0.00220462 / 60</f>
        <v>3.9907282899286842E-2</v>
      </c>
      <c r="E55" s="21" t="s">
        <v>25</v>
      </c>
    </row>
    <row r="56" spans="1:13" x14ac:dyDescent="0.25">
      <c r="A56" s="8" t="s">
        <v>27</v>
      </c>
      <c r="B56" s="27">
        <f>0.0000754545486174413</f>
        <v>7.5454548617441298E-5</v>
      </c>
      <c r="C56" s="27" t="s">
        <v>28</v>
      </c>
      <c r="D56" s="27">
        <f>0.0000754545486174413</f>
        <v>7.5454548617441298E-5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1.121050297219744</v>
      </c>
      <c r="C62" s="26">
        <v>1.1603996701236889</v>
      </c>
      <c r="D62" s="26">
        <v>1.2042897324149551</v>
      </c>
      <c r="E62" s="26">
        <v>1.254281254929811</v>
      </c>
      <c r="F62" s="26">
        <v>1.3121758670677259</v>
      </c>
      <c r="G62" s="26">
        <v>1.4600851706268361</v>
      </c>
      <c r="H62" s="26">
        <v>1.6672478495526439</v>
      </c>
      <c r="I62" s="26">
        <v>1.956747847317071</v>
      </c>
      <c r="J62" s="26">
        <v>2.3555228444035921</v>
      </c>
      <c r="K62" s="26">
        <v>2.8943642583072609</v>
      </c>
      <c r="L62" s="26">
        <v>3.6079172435346889</v>
      </c>
      <c r="M62" s="21">
        <v>4.5346806916040592</v>
      </c>
    </row>
    <row r="63" spans="1:13" hidden="1" x14ac:dyDescent="0.25">
      <c r="A63" s="5">
        <v>30</v>
      </c>
      <c r="B63" s="26">
        <v>1.139989956622353</v>
      </c>
      <c r="C63" s="26">
        <v>1.1805912880740881</v>
      </c>
      <c r="D63" s="26">
        <v>1.227263465676881</v>
      </c>
      <c r="E63" s="26">
        <v>1.281755869170601</v>
      </c>
      <c r="F63" s="26">
        <v>1.346058736858309</v>
      </c>
      <c r="G63" s="26">
        <v>1.5132611108442171</v>
      </c>
      <c r="H63" s="26">
        <v>1.7496096653237989</v>
      </c>
      <c r="I63" s="26">
        <v>2.079697214997795</v>
      </c>
      <c r="J63" s="26">
        <v>2.5319703115785042</v>
      </c>
      <c r="K63" s="26">
        <v>3.1387292437897969</v>
      </c>
      <c r="L63" s="26">
        <v>3.9361280373671121</v>
      </c>
      <c r="M63" s="21">
        <v>4.9641744550574511</v>
      </c>
    </row>
    <row r="64" spans="1:13" hidden="1" x14ac:dyDescent="0.25">
      <c r="A64" s="5">
        <v>40</v>
      </c>
      <c r="B64" s="26">
        <v>1.1701805158904239</v>
      </c>
      <c r="C64" s="26">
        <v>1.213436729797182</v>
      </c>
      <c r="D64" s="26">
        <v>1.264376471552243</v>
      </c>
      <c r="E64" s="26">
        <v>1.3249377297990841</v>
      </c>
      <c r="F64" s="26">
        <v>1.397299351744379</v>
      </c>
      <c r="G64" s="26">
        <v>1.5873433683732481</v>
      </c>
      <c r="H64" s="26">
        <v>1.856756470356862</v>
      </c>
      <c r="I64" s="26">
        <v>2.2316403436247758</v>
      </c>
      <c r="J64" s="26">
        <v>2.7419504111181192</v>
      </c>
      <c r="K64" s="26">
        <v>3.421495832789581</v>
      </c>
      <c r="L64" s="26">
        <v>4.3079395056034233</v>
      </c>
      <c r="M64" s="21">
        <v>5.4427980635354682</v>
      </c>
    </row>
    <row r="65" spans="1:13" hidden="1" x14ac:dyDescent="0.25">
      <c r="A65" s="5">
        <v>50</v>
      </c>
      <c r="B65" s="26">
        <v>1.2066319279254061</v>
      </c>
      <c r="C65" s="26">
        <v>1.2534346014050199</v>
      </c>
      <c r="D65" s="26">
        <v>1.3095929229036221</v>
      </c>
      <c r="E65" s="26">
        <v>1.377233489968293</v>
      </c>
      <c r="F65" s="26">
        <v>1.4587237587093129</v>
      </c>
      <c r="G65" s="26">
        <v>1.6739275184777329</v>
      </c>
      <c r="H65" s="26">
        <v>1.9789610223557039</v>
      </c>
      <c r="I65" s="26">
        <v>2.4014348275016091</v>
      </c>
      <c r="J65" s="26">
        <v>2.9728132280853932</v>
      </c>
      <c r="K65" s="26">
        <v>3.728414255288576</v>
      </c>
      <c r="L65" s="26">
        <v>4.7074096773042342</v>
      </c>
      <c r="M65" s="21">
        <v>5.9528249993370164</v>
      </c>
    </row>
    <row r="66" spans="1:13" hidden="1" x14ac:dyDescent="0.25">
      <c r="A66" s="5">
        <v>60.000000000000007</v>
      </c>
      <c r="B66" s="26">
        <v>1.247896170779242</v>
      </c>
      <c r="C66" s="26">
        <v>1.298964208880427</v>
      </c>
      <c r="D66" s="26">
        <v>1.361110365641387</v>
      </c>
      <c r="E66" s="26">
        <v>1.436649847512806</v>
      </c>
      <c r="F66" s="26">
        <v>1.5281387195085621</v>
      </c>
      <c r="G66" s="26">
        <v>1.7703931867448519</v>
      </c>
      <c r="H66" s="26">
        <v>2.113139458725894</v>
      </c>
      <c r="I66" s="26">
        <v>2.5854969638388989</v>
      </c>
      <c r="J66" s="26">
        <v>3.2204388674826272</v>
      </c>
      <c r="K66" s="26">
        <v>4.0547920720674266</v>
      </c>
      <c r="L66" s="26">
        <v>5.129237217015195</v>
      </c>
      <c r="M66" s="21">
        <v>6.4883086787594006</v>
      </c>
    </row>
    <row r="67" spans="1:13" hidden="1" x14ac:dyDescent="0.25">
      <c r="A67" s="8">
        <v>70</v>
      </c>
      <c r="B67" s="27">
        <v>1.2949129732581739</v>
      </c>
      <c r="C67" s="27">
        <v>1.351201056080459</v>
      </c>
      <c r="D67" s="27">
        <v>1.4203631651335009</v>
      </c>
      <c r="E67" s="27">
        <v>1.50490311577158</v>
      </c>
      <c r="F67" s="27">
        <v>1.607565581912167</v>
      </c>
      <c r="G67" s="27">
        <v>1.8794410491870741</v>
      </c>
      <c r="H67" s="27">
        <v>2.2627641295626941</v>
      </c>
      <c r="I67" s="27">
        <v>2.7881631226550452</v>
      </c>
      <c r="J67" s="27">
        <v>3.4901200650917228</v>
      </c>
      <c r="K67" s="27">
        <v>4.4069707305118877</v>
      </c>
      <c r="L67" s="27">
        <v>5.5809046295662634</v>
      </c>
      <c r="M67" s="22">
        <v>7.0579650099171438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1.1829797001982672E-3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1.2274811824548421E-3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1.2802533241152527E-3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1.3433003400672985E-3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1.4188673037619762E-3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1.6177456609994358E-3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1.8996661547002153E-3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2.2912602807484482E-3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2.8230132720398382E-3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3.5292640984816524E-3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4.4482054669927286E-3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5.6218838215034653E-3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1.3291939795255669</v>
      </c>
    </row>
    <row r="87" spans="1:2" x14ac:dyDescent="0.25">
      <c r="A87" s="5">
        <v>60</v>
      </c>
      <c r="B87" s="7">
        <v>1.2680962150593691</v>
      </c>
    </row>
    <row r="88" spans="1:2" x14ac:dyDescent="0.25">
      <c r="A88" s="5">
        <v>50</v>
      </c>
      <c r="B88" s="7">
        <v>1.1145113531376769</v>
      </c>
    </row>
    <row r="89" spans="1:2" x14ac:dyDescent="0.25">
      <c r="A89" s="5">
        <v>40</v>
      </c>
      <c r="B89" s="7">
        <v>0.93076640178286474</v>
      </c>
    </row>
    <row r="90" spans="1:2" x14ac:dyDescent="0.25">
      <c r="A90" s="5">
        <v>30</v>
      </c>
      <c r="B90" s="7">
        <v>0.73359271050859176</v>
      </c>
    </row>
    <row r="91" spans="1:2" x14ac:dyDescent="0.25">
      <c r="A91" s="8">
        <v>20</v>
      </c>
      <c r="B91" s="10">
        <v>0.5735816125872425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1.295237036113454</v>
      </c>
    </row>
    <row r="96" spans="1:2" x14ac:dyDescent="0.25">
      <c r="A96" s="5">
        <v>60</v>
      </c>
      <c r="B96" s="7">
        <v>1.1967297376671731</v>
      </c>
    </row>
    <row r="97" spans="1:2" x14ac:dyDescent="0.25">
      <c r="A97" s="5">
        <v>50</v>
      </c>
      <c r="B97" s="7">
        <v>1.0792651228132879</v>
      </c>
    </row>
    <row r="98" spans="1:2" x14ac:dyDescent="0.25">
      <c r="A98" s="5">
        <v>40</v>
      </c>
      <c r="B98" s="7">
        <v>0.95038348906370707</v>
      </c>
    </row>
    <row r="99" spans="1:2" x14ac:dyDescent="0.25">
      <c r="A99" s="5">
        <v>30</v>
      </c>
      <c r="B99" s="7">
        <v>0.80907824332482714</v>
      </c>
    </row>
    <row r="100" spans="1:2" x14ac:dyDescent="0.25">
      <c r="A100" s="8">
        <v>20</v>
      </c>
      <c r="B100" s="10">
        <v>0.65395113469700306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1.636264933446826</v>
      </c>
    </row>
    <row r="105" spans="1:2" x14ac:dyDescent="0.25">
      <c r="A105" s="5">
        <v>60</v>
      </c>
      <c r="B105" s="7">
        <v>1.156275056715715</v>
      </c>
    </row>
    <row r="106" spans="1:2" x14ac:dyDescent="0.25">
      <c r="A106" s="5">
        <v>50</v>
      </c>
      <c r="B106" s="7">
        <v>1.027309159329552</v>
      </c>
    </row>
    <row r="107" spans="1:2" x14ac:dyDescent="0.25">
      <c r="A107" s="5">
        <v>40</v>
      </c>
      <c r="B107" s="7">
        <v>0.98018568617456947</v>
      </c>
    </row>
    <row r="108" spans="1:2" x14ac:dyDescent="0.25">
      <c r="A108" s="5">
        <v>30</v>
      </c>
      <c r="B108" s="7">
        <v>0.92375554968543305</v>
      </c>
    </row>
    <row r="109" spans="1:2" x14ac:dyDescent="0.25">
      <c r="A109" s="8">
        <v>20</v>
      </c>
      <c r="B109" s="10">
        <v>0.64978718881518938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1.111910374883033</v>
      </c>
    </row>
    <row r="114" spans="1:2" x14ac:dyDescent="0.25">
      <c r="A114" s="5">
        <v>61.666666666666671</v>
      </c>
      <c r="B114" s="7">
        <v>1.073256057385559</v>
      </c>
    </row>
    <row r="115" spans="1:2" x14ac:dyDescent="0.25">
      <c r="A115" s="5">
        <v>53.333333333333343</v>
      </c>
      <c r="B115" s="7">
        <v>1.0381391569396581</v>
      </c>
    </row>
    <row r="116" spans="1:2" x14ac:dyDescent="0.25">
      <c r="A116" s="5">
        <v>45</v>
      </c>
      <c r="B116" s="7">
        <v>1.005780071951391</v>
      </c>
    </row>
    <row r="117" spans="1:2" x14ac:dyDescent="0.25">
      <c r="A117" s="5">
        <v>36.666666666666671</v>
      </c>
      <c r="B117" s="7">
        <v>0.98011403366743299</v>
      </c>
    </row>
    <row r="118" spans="1:2" x14ac:dyDescent="0.25">
      <c r="A118" s="5">
        <v>28.333333333333339</v>
      </c>
      <c r="B118" s="7">
        <v>0.9567318994177535</v>
      </c>
    </row>
    <row r="119" spans="1:2" x14ac:dyDescent="0.25">
      <c r="A119" s="8">
        <v>20</v>
      </c>
      <c r="B119" s="10">
        <v>0.94276047190469092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4.9504220677414838E-3</v>
      </c>
    </row>
    <row r="35" spans="1:2" hidden="1" x14ac:dyDescent="0.25">
      <c r="A35" s="5">
        <v>46</v>
      </c>
      <c r="B35" s="7">
        <v>5.1033974384044178E-3</v>
      </c>
    </row>
    <row r="36" spans="1:2" hidden="1" x14ac:dyDescent="0.25">
      <c r="A36" s="5">
        <v>52</v>
      </c>
      <c r="B36" s="7">
        <v>5.2309296202085144E-3</v>
      </c>
    </row>
    <row r="37" spans="1:2" hidden="1" x14ac:dyDescent="0.25">
      <c r="A37" s="5">
        <v>58</v>
      </c>
      <c r="B37" s="7">
        <v>5.3584618020126127E-3</v>
      </c>
    </row>
    <row r="38" spans="1:2" hidden="1" x14ac:dyDescent="0.25">
      <c r="A38" s="5">
        <v>63.999999999999993</v>
      </c>
      <c r="B38" s="7">
        <v>6.8094348270054941E-3</v>
      </c>
    </row>
    <row r="39" spans="1:2" hidden="1" x14ac:dyDescent="0.25">
      <c r="A39" s="8">
        <v>70</v>
      </c>
      <c r="B39" s="10">
        <v>8.2639464638785652E-3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7.3715991179960748E-5</v>
      </c>
    </row>
    <row r="45" spans="1:2" hidden="1" x14ac:dyDescent="0.25">
      <c r="A45" s="5">
        <v>46</v>
      </c>
      <c r="B45" s="21">
        <v>7.7690300064140456E-5</v>
      </c>
    </row>
    <row r="46" spans="1:2" hidden="1" x14ac:dyDescent="0.25">
      <c r="A46" s="5">
        <v>52</v>
      </c>
      <c r="B46" s="21">
        <v>7.9155818642638213E-5</v>
      </c>
    </row>
    <row r="47" spans="1:2" hidden="1" x14ac:dyDescent="0.25">
      <c r="A47" s="5">
        <v>58</v>
      </c>
      <c r="B47" s="21">
        <v>8.0621337221135509E-5</v>
      </c>
    </row>
    <row r="48" spans="1:2" hidden="1" x14ac:dyDescent="0.25">
      <c r="A48" s="5">
        <v>63.999999999999993</v>
      </c>
      <c r="B48" s="21">
        <v>9.167082123782855E-5</v>
      </c>
    </row>
    <row r="49" spans="1:13" hidden="1" x14ac:dyDescent="0.25">
      <c r="A49" s="8">
        <v>70</v>
      </c>
      <c r="B49" s="22">
        <v>1.027459308305596E-4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(0.00529682124747396)*B29</f>
        <v>3.7607430857065114</v>
      </c>
      <c r="C53" s="26" t="s">
        <v>21</v>
      </c>
      <c r="D53" s="26">
        <f>1000 * 0.00529682124747396*B29 / 453592</f>
        <v>8.2910260447858678E-6</v>
      </c>
      <c r="E53" s="21" t="s">
        <v>22</v>
      </c>
    </row>
    <row r="54" spans="1:13" x14ac:dyDescent="0.25">
      <c r="A54" s="5" t="s">
        <v>23</v>
      </c>
      <c r="B54" s="26">
        <f>(1261.3908085321)*B29 / 60</f>
        <v>14.926457900963182</v>
      </c>
      <c r="C54" s="26" t="s">
        <v>24</v>
      </c>
      <c r="D54" s="26">
        <f>(1261.3908085321)*B29 * 0.00220462 / 60</f>
        <v>3.2907167617621448E-2</v>
      </c>
      <c r="E54" s="21" t="s">
        <v>25</v>
      </c>
    </row>
    <row r="55" spans="1:13" x14ac:dyDescent="0.25">
      <c r="A55" s="5" t="s">
        <v>26</v>
      </c>
      <c r="B55" s="26">
        <f>(1851.2958701783)*B29 / 60</f>
        <v>21.907001130443216</v>
      </c>
      <c r="C55" s="26" t="s">
        <v>24</v>
      </c>
      <c r="D55" s="26">
        <f>(1851.2958701783)*B29 * 0.00220462 / 60</f>
        <v>4.8296612832197723E-2</v>
      </c>
      <c r="E55" s="21" t="s">
        <v>25</v>
      </c>
    </row>
    <row r="56" spans="1:13" x14ac:dyDescent="0.25">
      <c r="A56" s="8" t="s">
        <v>27</v>
      </c>
      <c r="B56" s="27">
        <f>0.0000799130032415284</f>
        <v>7.9913003241528403E-5</v>
      </c>
      <c r="C56" s="27" t="s">
        <v>28</v>
      </c>
      <c r="D56" s="27">
        <f>0.0000799130032415284</f>
        <v>7.9913003241528403E-5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1.1701805158904239</v>
      </c>
      <c r="C62" s="26">
        <v>1.213436729797182</v>
      </c>
      <c r="D62" s="26">
        <v>1.264376471552243</v>
      </c>
      <c r="E62" s="26">
        <v>1.3249377297990841</v>
      </c>
      <c r="F62" s="26">
        <v>1.397299351744379</v>
      </c>
      <c r="G62" s="26">
        <v>1.5873433683732481</v>
      </c>
      <c r="H62" s="26">
        <v>1.856756470356862</v>
      </c>
      <c r="I62" s="26">
        <v>2.2316403436247758</v>
      </c>
      <c r="J62" s="26">
        <v>2.7419504111181192</v>
      </c>
      <c r="K62" s="26">
        <v>3.421495832789581</v>
      </c>
      <c r="L62" s="26">
        <v>4.3079395056034233</v>
      </c>
      <c r="M62" s="21">
        <v>5.4427980635354682</v>
      </c>
    </row>
    <row r="63" spans="1:13" hidden="1" x14ac:dyDescent="0.25">
      <c r="A63" s="5">
        <v>46</v>
      </c>
      <c r="B63" s="26">
        <v>1.1906957456689109</v>
      </c>
      <c r="C63" s="26">
        <v>1.2358867885352991</v>
      </c>
      <c r="D63" s="26">
        <v>1.28975176156703</v>
      </c>
      <c r="E63" s="26">
        <v>1.3543418187497449</v>
      </c>
      <c r="F63" s="26">
        <v>1.4319489726322809</v>
      </c>
      <c r="G63" s="26">
        <v>1.636586913508381</v>
      </c>
      <c r="H63" s="26">
        <v>1.9268188558506301</v>
      </c>
      <c r="I63" s="26">
        <v>2.329651808325877</v>
      </c>
      <c r="J63" s="26">
        <v>2.8759465166125451</v>
      </c>
      <c r="K63" s="26">
        <v>3.6004174634006159</v>
      </c>
      <c r="L63" s="26">
        <v>4.5416328683916456</v>
      </c>
      <c r="M63" s="21">
        <v>5.7420146882987488</v>
      </c>
    </row>
    <row r="64" spans="1:13" hidden="1" x14ac:dyDescent="0.25">
      <c r="A64" s="5">
        <v>52</v>
      </c>
      <c r="B64" s="26">
        <v>1.214600019053653</v>
      </c>
      <c r="C64" s="26">
        <v>1.262208507839881</v>
      </c>
      <c r="D64" s="26">
        <v>1.3195135035719181</v>
      </c>
      <c r="E64" s="26">
        <v>1.388679325577568</v>
      </c>
      <c r="F64" s="26">
        <v>1.47211115174783</v>
      </c>
      <c r="G64" s="26">
        <v>1.6925978209624091</v>
      </c>
      <c r="H64" s="26">
        <v>2.0050321056082412</v>
      </c>
      <c r="I64" s="26">
        <v>2.4373263370894751</v>
      </c>
      <c r="J64" s="26">
        <v>3.0212465838218181</v>
      </c>
      <c r="K64" s="26">
        <v>3.7924126512325551</v>
      </c>
      <c r="L64" s="26">
        <v>4.790298081760529</v>
      </c>
      <c r="M64" s="21">
        <v>6.0582301548561501</v>
      </c>
    </row>
    <row r="65" spans="1:13" hidden="1" x14ac:dyDescent="0.25">
      <c r="A65" s="5">
        <v>58</v>
      </c>
      <c r="B65" s="26">
        <v>1.238504292438396</v>
      </c>
      <c r="C65" s="26">
        <v>1.2885302271444621</v>
      </c>
      <c r="D65" s="26">
        <v>1.349275245576806</v>
      </c>
      <c r="E65" s="26">
        <v>1.423016832405392</v>
      </c>
      <c r="F65" s="26">
        <v>1.512273330863378</v>
      </c>
      <c r="G65" s="26">
        <v>1.7486087284164371</v>
      </c>
      <c r="H65" s="26">
        <v>2.083245355365853</v>
      </c>
      <c r="I65" s="26">
        <v>2.5450008658530718</v>
      </c>
      <c r="J65" s="26">
        <v>3.1665466510310911</v>
      </c>
      <c r="K65" s="26">
        <v>3.9844078390644939</v>
      </c>
      <c r="L65" s="26">
        <v>5.0389632951294123</v>
      </c>
      <c r="M65" s="21">
        <v>6.3744456214135514</v>
      </c>
    </row>
    <row r="66" spans="1:13" hidden="1" x14ac:dyDescent="0.25">
      <c r="A66" s="5">
        <v>63.999999999999993</v>
      </c>
      <c r="B66" s="26">
        <v>1.266702891770815</v>
      </c>
      <c r="C66" s="26">
        <v>1.3198589477604401</v>
      </c>
      <c r="D66" s="26">
        <v>1.384811485438233</v>
      </c>
      <c r="E66" s="26">
        <v>1.463951154816316</v>
      </c>
      <c r="F66" s="26">
        <v>1.559909464470004</v>
      </c>
      <c r="G66" s="26">
        <v>1.8140123317217409</v>
      </c>
      <c r="H66" s="26">
        <v>2.172989327060614</v>
      </c>
      <c r="I66" s="26">
        <v>2.6665634273653569</v>
      </c>
      <c r="J66" s="26">
        <v>3.3283113465262648</v>
      </c>
      <c r="K66" s="26">
        <v>4.1956635354452114</v>
      </c>
      <c r="L66" s="26">
        <v>5.3099041820356216</v>
      </c>
      <c r="M66" s="21">
        <v>6.7161712112224974</v>
      </c>
    </row>
    <row r="67" spans="1:13" hidden="1" x14ac:dyDescent="0.25">
      <c r="A67" s="8">
        <v>70</v>
      </c>
      <c r="B67" s="27">
        <v>1.2949129732581739</v>
      </c>
      <c r="C67" s="27">
        <v>1.351201056080459</v>
      </c>
      <c r="D67" s="27">
        <v>1.4203631651335009</v>
      </c>
      <c r="E67" s="27">
        <v>1.50490311577158</v>
      </c>
      <c r="F67" s="27">
        <v>1.607565581912167</v>
      </c>
      <c r="G67" s="27">
        <v>1.8794410491870741</v>
      </c>
      <c r="H67" s="27">
        <v>2.2627641295626941</v>
      </c>
      <c r="I67" s="27">
        <v>2.7881631226550452</v>
      </c>
      <c r="J67" s="27">
        <v>3.4901200650917228</v>
      </c>
      <c r="K67" s="27">
        <v>4.4069707305118877</v>
      </c>
      <c r="L67" s="27">
        <v>5.5809046295662634</v>
      </c>
      <c r="M67" s="22">
        <v>7.0579650099171438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1.2269505603024369E-3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1.2758080628139145E-3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1.3348904036077768E-3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1.4064203707719436E-3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1.4928616109575301E-3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1.7215367898136566E-3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2.0454422846496742E-3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2.4929581769506668E-3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3.0963182852132764E-3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3.891610164945724E-3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4.9187751086677859E-3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6.2216081459108069E-3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1.103510562916814</v>
      </c>
    </row>
    <row r="87" spans="1:2" x14ac:dyDescent="0.25">
      <c r="A87" s="5">
        <v>64</v>
      </c>
      <c r="B87" s="7">
        <v>1.0730761660578449</v>
      </c>
    </row>
    <row r="88" spans="1:2" x14ac:dyDescent="0.25">
      <c r="A88" s="5">
        <v>58</v>
      </c>
      <c r="B88" s="7">
        <v>1.0424885082347231</v>
      </c>
    </row>
    <row r="89" spans="1:2" x14ac:dyDescent="0.25">
      <c r="A89" s="5">
        <v>52</v>
      </c>
      <c r="B89" s="7">
        <v>0.95458124981805403</v>
      </c>
    </row>
    <row r="90" spans="1:2" x14ac:dyDescent="0.25">
      <c r="A90" s="5">
        <v>46</v>
      </c>
      <c r="B90" s="7">
        <v>0.86667399140138468</v>
      </c>
    </row>
    <row r="91" spans="1:2" x14ac:dyDescent="0.25">
      <c r="A91" s="8">
        <v>40</v>
      </c>
      <c r="B91" s="10">
        <v>0.77273187495332718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1.134615219120201</v>
      </c>
    </row>
    <row r="96" spans="1:2" x14ac:dyDescent="0.25">
      <c r="A96" s="5">
        <v>64</v>
      </c>
      <c r="B96" s="7">
        <v>1.0828403500134891</v>
      </c>
    </row>
    <row r="97" spans="1:2" x14ac:dyDescent="0.25">
      <c r="A97" s="5">
        <v>58</v>
      </c>
      <c r="B97" s="7">
        <v>1.0310323343452481</v>
      </c>
    </row>
    <row r="98" spans="1:2" x14ac:dyDescent="0.25">
      <c r="A98" s="5">
        <v>52</v>
      </c>
      <c r="B98" s="7">
        <v>0.96682750466542411</v>
      </c>
    </row>
    <row r="99" spans="1:2" x14ac:dyDescent="0.25">
      <c r="A99" s="5">
        <v>46</v>
      </c>
      <c r="B99" s="7">
        <v>0.90262267498559978</v>
      </c>
    </row>
    <row r="100" spans="1:2" x14ac:dyDescent="0.25">
      <c r="A100" s="8">
        <v>40</v>
      </c>
      <c r="B100" s="10">
        <v>0.83252681990000288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1.560170917192951</v>
      </c>
    </row>
    <row r="105" spans="1:2" x14ac:dyDescent="0.25">
      <c r="A105" s="5">
        <v>64</v>
      </c>
      <c r="B105" s="7">
        <v>1.285570063413578</v>
      </c>
    </row>
    <row r="106" spans="1:2" x14ac:dyDescent="0.25">
      <c r="A106" s="5">
        <v>58</v>
      </c>
      <c r="B106" s="7">
        <v>1.011637272933845</v>
      </c>
    </row>
    <row r="107" spans="1:2" x14ac:dyDescent="0.25">
      <c r="A107" s="5">
        <v>52</v>
      </c>
      <c r="B107" s="7">
        <v>0.98756015651899265</v>
      </c>
    </row>
    <row r="108" spans="1:2" x14ac:dyDescent="0.25">
      <c r="A108" s="5">
        <v>46</v>
      </c>
      <c r="B108" s="7">
        <v>0.96348304010413977</v>
      </c>
    </row>
    <row r="109" spans="1:2" x14ac:dyDescent="0.25">
      <c r="A109" s="8">
        <v>40</v>
      </c>
      <c r="B109" s="10">
        <v>0.93460244105883739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1.064029796974133</v>
      </c>
    </row>
    <row r="114" spans="1:2" x14ac:dyDescent="0.25">
      <c r="A114" s="5">
        <v>65</v>
      </c>
      <c r="B114" s="7">
        <v>1.041835915239733</v>
      </c>
    </row>
    <row r="115" spans="1:2" x14ac:dyDescent="0.25">
      <c r="A115" s="5">
        <v>60</v>
      </c>
      <c r="B115" s="7">
        <v>1.0196420335053329</v>
      </c>
    </row>
    <row r="116" spans="1:2" x14ac:dyDescent="0.25">
      <c r="A116" s="5">
        <v>55</v>
      </c>
      <c r="B116" s="7">
        <v>0.99962841216621667</v>
      </c>
    </row>
    <row r="117" spans="1:2" x14ac:dyDescent="0.25">
      <c r="A117" s="5">
        <v>50</v>
      </c>
      <c r="B117" s="7">
        <v>0.98104902047704912</v>
      </c>
    </row>
    <row r="118" spans="1:2" x14ac:dyDescent="0.25">
      <c r="A118" s="5">
        <v>45</v>
      </c>
      <c r="B118" s="7">
        <v>0.96246962878788167</v>
      </c>
    </row>
    <row r="119" spans="1:2" x14ac:dyDescent="0.25">
      <c r="A119" s="8">
        <v>40</v>
      </c>
      <c r="B119" s="10">
        <v>0.94717623868974021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5.2968212474739651E-3</v>
      </c>
    </row>
    <row r="35" spans="1:2" hidden="1" x14ac:dyDescent="0.25">
      <c r="A35" s="5">
        <v>61.079999999999991</v>
      </c>
      <c r="B35" s="7">
        <v>6.1015724970606014E-3</v>
      </c>
    </row>
    <row r="36" spans="1:2" hidden="1" x14ac:dyDescent="0.25">
      <c r="A36" s="5">
        <v>67.06</v>
      </c>
      <c r="B36" s="7">
        <v>7.5512357618107628E-3</v>
      </c>
    </row>
    <row r="37" spans="1:2" hidden="1" x14ac:dyDescent="0.25">
      <c r="A37" s="5">
        <v>73.039999999999992</v>
      </c>
      <c r="B37" s="7">
        <v>1.23812642554584E-2</v>
      </c>
    </row>
    <row r="38" spans="1:2" hidden="1" x14ac:dyDescent="0.25">
      <c r="A38" s="5">
        <v>79.02</v>
      </c>
      <c r="B38" s="7">
        <v>5.2705127652529833E-2</v>
      </c>
    </row>
    <row r="39" spans="1:2" hidden="1" x14ac:dyDescent="0.25">
      <c r="A39" s="8">
        <v>85</v>
      </c>
      <c r="B39" s="10">
        <v>9.3028991049601245E-2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7.9913003241528498E-5</v>
      </c>
    </row>
    <row r="45" spans="1:2" hidden="1" x14ac:dyDescent="0.25">
      <c r="A45" s="5">
        <v>61.079999999999991</v>
      </c>
      <c r="B45" s="21">
        <v>8.6280934569366252E-5</v>
      </c>
    </row>
    <row r="46" spans="1:2" hidden="1" x14ac:dyDescent="0.25">
      <c r="A46" s="5">
        <v>67.06</v>
      </c>
      <c r="B46" s="21">
        <v>9.7319127130121257E-5</v>
      </c>
    </row>
    <row r="47" spans="1:2" hidden="1" x14ac:dyDescent="0.25">
      <c r="A47" s="5">
        <v>73.039999999999992</v>
      </c>
      <c r="B47" s="21">
        <v>1.115773124333639E-4</v>
      </c>
    </row>
    <row r="48" spans="1:2" hidden="1" x14ac:dyDescent="0.25">
      <c r="A48" s="5">
        <v>79.02</v>
      </c>
      <c r="B48" s="21">
        <v>1.5964542153272719E-4</v>
      </c>
    </row>
    <row r="49" spans="1:13" hidden="1" x14ac:dyDescent="0.25">
      <c r="A49" s="8">
        <v>85</v>
      </c>
      <c r="B49" s="22">
        <v>2.0771353063209029E-4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(0.0119612617777499)*B29</f>
        <v>8.4924958622024285</v>
      </c>
      <c r="C53" s="26" t="s">
        <v>21</v>
      </c>
      <c r="D53" s="26">
        <f>1000 * 0.0119612617777499*B29 / 453592</f>
        <v>1.8722763766121157E-5</v>
      </c>
      <c r="E53" s="21" t="s">
        <v>22</v>
      </c>
    </row>
    <row r="54" spans="1:13" x14ac:dyDescent="0.25">
      <c r="A54" s="5" t="s">
        <v>23</v>
      </c>
      <c r="B54" s="26">
        <f>(1457.10938600911)*B29 / 60</f>
        <v>17.242461067774467</v>
      </c>
      <c r="C54" s="26" t="s">
        <v>24</v>
      </c>
      <c r="D54" s="26">
        <f>(1457.10938600911)*B29 * 0.00220462 / 60</f>
        <v>3.8013074519236946E-2</v>
      </c>
      <c r="E54" s="21" t="s">
        <v>25</v>
      </c>
    </row>
    <row r="55" spans="1:13" x14ac:dyDescent="0.25">
      <c r="A55" s="5" t="s">
        <v>26</v>
      </c>
      <c r="B55" s="26">
        <f>(2048.87196959439)*B29 / 60</f>
        <v>24.244984973533615</v>
      </c>
      <c r="C55" s="26" t="s">
        <v>24</v>
      </c>
      <c r="D55" s="26">
        <f>(2048.87196959439)*B29 * 0.00220462 / 60</f>
        <v>5.3450978772351679E-2</v>
      </c>
      <c r="E55" s="21" t="s">
        <v>25</v>
      </c>
    </row>
    <row r="56" spans="1:13" x14ac:dyDescent="0.25">
      <c r="A56" s="8" t="s">
        <v>27</v>
      </c>
      <c r="B56" s="27">
        <f>0.000110337470233081</f>
        <v>1.10337470233081E-4</v>
      </c>
      <c r="C56" s="27" t="s">
        <v>28</v>
      </c>
      <c r="D56" s="27">
        <f>0.000110337470233081</f>
        <v>1.10337470233081E-4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1.2269505603024371</v>
      </c>
      <c r="C62" s="26">
        <v>1.2758080628139139</v>
      </c>
      <c r="D62" s="26">
        <v>1.334890403607776</v>
      </c>
      <c r="E62" s="26">
        <v>1.406420370771944</v>
      </c>
      <c r="F62" s="26">
        <v>1.4928616109575299</v>
      </c>
      <c r="G62" s="26">
        <v>1.7215367898136571</v>
      </c>
      <c r="H62" s="26">
        <v>2.045442284649674</v>
      </c>
      <c r="I62" s="26">
        <v>2.4929581769506668</v>
      </c>
      <c r="J62" s="26">
        <v>3.0963182852132749</v>
      </c>
      <c r="K62" s="26">
        <v>3.8916101649457242</v>
      </c>
      <c r="L62" s="26">
        <v>4.918775108667786</v>
      </c>
      <c r="M62" s="21">
        <v>6.2216081459108077</v>
      </c>
    </row>
    <row r="63" spans="1:13" hidden="1" x14ac:dyDescent="0.25">
      <c r="A63" s="5">
        <v>61.079999999999991</v>
      </c>
      <c r="B63" s="26">
        <v>1.252973985446967</v>
      </c>
      <c r="C63" s="26">
        <v>1.30460578837803</v>
      </c>
      <c r="D63" s="26">
        <v>1.3675096679865359</v>
      </c>
      <c r="E63" s="26">
        <v>1.4440212004847539</v>
      </c>
      <c r="F63" s="26">
        <v>1.536716820648151</v>
      </c>
      <c r="G63" s="26">
        <v>1.7821703558886119</v>
      </c>
      <c r="H63" s="26">
        <v>2.1292989231762678</v>
      </c>
      <c r="I63" s="26">
        <v>2.607384908991043</v>
      </c>
      <c r="J63" s="26">
        <v>3.249564436824409</v>
      </c>
      <c r="K63" s="26">
        <v>4.092827367179428</v>
      </c>
      <c r="L63" s="26">
        <v>5.1780172975707099</v>
      </c>
      <c r="M63" s="21">
        <v>6.5498315625244361</v>
      </c>
    </row>
    <row r="64" spans="1:13" hidden="1" x14ac:dyDescent="0.25">
      <c r="A64" s="5">
        <v>67.06</v>
      </c>
      <c r="B64" s="26">
        <v>1.281090033329368</v>
      </c>
      <c r="C64" s="26">
        <v>1.33584342300365</v>
      </c>
      <c r="D64" s="26">
        <v>1.4029428420828201</v>
      </c>
      <c r="E64" s="26">
        <v>1.4848366549034999</v>
      </c>
      <c r="F64" s="26">
        <v>1.5842140843655079</v>
      </c>
      <c r="G64" s="26">
        <v>1.8473809776290611</v>
      </c>
      <c r="H64" s="26">
        <v>2.2187744763366748</v>
      </c>
      <c r="I64" s="26">
        <v>2.7285792719630981</v>
      </c>
      <c r="J64" s="26">
        <v>3.4108337929946488</v>
      </c>
      <c r="K64" s="26">
        <v>4.3034302049292146</v>
      </c>
      <c r="L64" s="26">
        <v>5.4481144102762498</v>
      </c>
      <c r="M64" s="21">
        <v>6.8904860485567667</v>
      </c>
    </row>
    <row r="65" spans="1:13" hidden="1" x14ac:dyDescent="0.25">
      <c r="A65" s="5">
        <v>73.039999999999992</v>
      </c>
      <c r="B65" s="26">
        <v>1.309469682165636</v>
      </c>
      <c r="C65" s="26">
        <v>1.367397061182634</v>
      </c>
      <c r="D65" s="26">
        <v>1.4387491862046831</v>
      </c>
      <c r="E65" s="26">
        <v>1.526087209692756</v>
      </c>
      <c r="F65" s="26">
        <v>1.632213142671022</v>
      </c>
      <c r="G65" s="26">
        <v>1.9132410740111141</v>
      </c>
      <c r="H65" s="26">
        <v>2.309066239682998</v>
      </c>
      <c r="I65" s="26">
        <v>2.85077563615625</v>
      </c>
      <c r="J65" s="26">
        <v>3.5733099969120321</v>
      </c>
      <c r="K65" s="26">
        <v>4.5154637924430618</v>
      </c>
      <c r="L65" s="26">
        <v>5.7198852302536274</v>
      </c>
      <c r="M65" s="21">
        <v>7.2330762548595846</v>
      </c>
    </row>
    <row r="66" spans="1:13" hidden="1" x14ac:dyDescent="0.25">
      <c r="A66" s="5">
        <v>79.02</v>
      </c>
      <c r="B66" s="26">
        <v>1.340617141017507</v>
      </c>
      <c r="C66" s="26">
        <v>1.4022687366719511</v>
      </c>
      <c r="D66" s="26">
        <v>1.478473815595126</v>
      </c>
      <c r="E66" s="26">
        <v>1.5719063183723641</v>
      </c>
      <c r="F66" s="26">
        <v>1.6854810441521939</v>
      </c>
      <c r="G66" s="26">
        <v>1.985920654130013</v>
      </c>
      <c r="H66" s="26">
        <v>2.407928209981451</v>
      </c>
      <c r="I66" s="26">
        <v>2.9834930131709259</v>
      </c>
      <c r="J66" s="26">
        <v>3.7484581021744319</v>
      </c>
      <c r="K66" s="26">
        <v>4.7425202524795216</v>
      </c>
      <c r="L66" s="26">
        <v>6.009229976585325</v>
      </c>
      <c r="M66" s="21">
        <v>7.5959915240025238</v>
      </c>
    </row>
    <row r="67" spans="1:13" hidden="1" x14ac:dyDescent="0.25">
      <c r="A67" s="8">
        <v>85</v>
      </c>
      <c r="B67" s="27">
        <v>1.371764599869377</v>
      </c>
      <c r="C67" s="27">
        <v>1.437140412161269</v>
      </c>
      <c r="D67" s="27">
        <v>1.5181984449855701</v>
      </c>
      <c r="E67" s="27">
        <v>1.6177254270519721</v>
      </c>
      <c r="F67" s="27">
        <v>1.738748945633366</v>
      </c>
      <c r="G67" s="27">
        <v>2.0586002342489111</v>
      </c>
      <c r="H67" s="27">
        <v>2.5067901802799031</v>
      </c>
      <c r="I67" s="27">
        <v>3.1162103901856009</v>
      </c>
      <c r="J67" s="27">
        <v>3.9236062074368312</v>
      </c>
      <c r="K67" s="27">
        <v>4.9695767125159831</v>
      </c>
      <c r="L67" s="27">
        <v>6.2985747229170226</v>
      </c>
      <c r="M67" s="22">
        <v>7.9589067931454629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1.307001886614656E-3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1.3646532665583745E-3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1.4356355910636516E-3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1.5225002049284728E-3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1.6280393115140205E-3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1.9075141091083271E-3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2.3012147820007092E-3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2.8401498653568449E-3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3.5591816313539988E-3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4.4970260891809876E-3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5.6962529850382035E-3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7.2032858021376014E-3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85</v>
      </c>
      <c r="B86" s="7">
        <v>0.83136377497997382</v>
      </c>
    </row>
    <row r="87" spans="1:2" x14ac:dyDescent="0.25">
      <c r="A87" s="5">
        <v>79.02</v>
      </c>
      <c r="B87" s="7">
        <v>0.91216863280206961</v>
      </c>
    </row>
    <row r="88" spans="1:2" x14ac:dyDescent="0.25">
      <c r="A88" s="5">
        <v>73.039999999999992</v>
      </c>
      <c r="B88" s="7">
        <v>0.99297349062416562</v>
      </c>
    </row>
    <row r="89" spans="1:2" x14ac:dyDescent="0.25">
      <c r="A89" s="5">
        <v>67.06</v>
      </c>
      <c r="B89" s="7">
        <v>0.97518993588283343</v>
      </c>
    </row>
    <row r="90" spans="1:2" x14ac:dyDescent="0.25">
      <c r="A90" s="5">
        <v>61.08</v>
      </c>
      <c r="B90" s="7">
        <v>0.94801700851641268</v>
      </c>
    </row>
    <row r="91" spans="1:2" x14ac:dyDescent="0.25">
      <c r="A91" s="8">
        <v>55.1</v>
      </c>
      <c r="B91" s="10">
        <v>0.89582214651733483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85</v>
      </c>
      <c r="B95" s="7">
        <v>1.06585834096641</v>
      </c>
    </row>
    <row r="96" spans="1:2" x14ac:dyDescent="0.25">
      <c r="A96" s="5">
        <v>79.02</v>
      </c>
      <c r="B96" s="7">
        <v>1.0343012192533381</v>
      </c>
    </row>
    <row r="97" spans="1:2" x14ac:dyDescent="0.25">
      <c r="A97" s="5">
        <v>73.039999999999992</v>
      </c>
      <c r="B97" s="7">
        <v>1.0027440975402671</v>
      </c>
    </row>
    <row r="98" spans="1:2" x14ac:dyDescent="0.25">
      <c r="A98" s="5">
        <v>67.06</v>
      </c>
      <c r="B98" s="7">
        <v>0.95925567831214353</v>
      </c>
    </row>
    <row r="99" spans="1:2" x14ac:dyDescent="0.25">
      <c r="A99" s="5">
        <v>61.08</v>
      </c>
      <c r="B99" s="7">
        <v>0.91463094503496745</v>
      </c>
    </row>
    <row r="100" spans="1:2" x14ac:dyDescent="0.25">
      <c r="A100" s="8">
        <v>55.1</v>
      </c>
      <c r="B100" s="10">
        <v>0.86478209697609465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85</v>
      </c>
      <c r="B104" s="7">
        <v>10.48232721763417</v>
      </c>
    </row>
    <row r="105" spans="1:2" x14ac:dyDescent="0.25">
      <c r="A105" s="5">
        <v>79.02</v>
      </c>
      <c r="B105" s="7">
        <v>5.9387120925177976</v>
      </c>
    </row>
    <row r="106" spans="1:2" x14ac:dyDescent="0.25">
      <c r="A106" s="5">
        <v>73.039999999999992</v>
      </c>
      <c r="B106" s="7">
        <v>1.395096967401422</v>
      </c>
    </row>
    <row r="107" spans="1:2" x14ac:dyDescent="0.25">
      <c r="A107" s="5">
        <v>67.06</v>
      </c>
      <c r="B107" s="7">
        <v>0.85085867598626153</v>
      </c>
    </row>
    <row r="108" spans="1:2" x14ac:dyDescent="0.25">
      <c r="A108" s="5">
        <v>61.08</v>
      </c>
      <c r="B108" s="7">
        <v>0.68751341635216634</v>
      </c>
    </row>
    <row r="109" spans="1:2" x14ac:dyDescent="0.25">
      <c r="A109" s="8">
        <v>55.1</v>
      </c>
      <c r="B109" s="10">
        <v>0.5968355982678083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85</v>
      </c>
      <c r="B113" s="7">
        <v>1.0577606567667039</v>
      </c>
    </row>
    <row r="114" spans="1:2" x14ac:dyDescent="0.25">
      <c r="A114" s="5">
        <v>80.016666666666666</v>
      </c>
      <c r="B114" s="7">
        <v>1.034696505627221</v>
      </c>
    </row>
    <row r="115" spans="1:2" x14ac:dyDescent="0.25">
      <c r="A115" s="5">
        <v>75.033333333333331</v>
      </c>
      <c r="B115" s="7">
        <v>1.011632354487739</v>
      </c>
    </row>
    <row r="116" spans="1:2" x14ac:dyDescent="0.25">
      <c r="A116" s="5">
        <v>70.05</v>
      </c>
      <c r="B116" s="7">
        <v>0.98980318137110201</v>
      </c>
    </row>
    <row r="117" spans="1:2" x14ac:dyDescent="0.25">
      <c r="A117" s="5">
        <v>65.066666666666663</v>
      </c>
      <c r="B117" s="7">
        <v>0.9692306525584129</v>
      </c>
    </row>
    <row r="118" spans="1:2" x14ac:dyDescent="0.25">
      <c r="A118" s="5">
        <v>60.083333333333343</v>
      </c>
      <c r="B118" s="7">
        <v>0.94865812374572389</v>
      </c>
    </row>
    <row r="119" spans="1:2" x14ac:dyDescent="0.25">
      <c r="A119" s="8">
        <v>55.1</v>
      </c>
      <c r="B119" s="10">
        <v>0.9300461047733144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1.4148034068493049</v>
      </c>
    </row>
    <row r="35" spans="1:2" hidden="1" x14ac:dyDescent="0.25">
      <c r="A35" s="5">
        <v>61.079999999999991</v>
      </c>
      <c r="B35" s="7">
        <v>1.453790602555902</v>
      </c>
    </row>
    <row r="36" spans="1:2" hidden="1" x14ac:dyDescent="0.25">
      <c r="A36" s="5">
        <v>67.06</v>
      </c>
      <c r="B36" s="7">
        <v>1.5002619692129411</v>
      </c>
    </row>
    <row r="37" spans="1:2" hidden="1" x14ac:dyDescent="0.25">
      <c r="A37" s="5">
        <v>72.52</v>
      </c>
      <c r="B37" s="7">
        <v>1.54269234746502</v>
      </c>
    </row>
    <row r="38" spans="1:2" hidden="1" x14ac:dyDescent="0.25">
      <c r="A38" s="5">
        <v>73.039999999999992</v>
      </c>
      <c r="B38" s="7">
        <v>1.5503264986380469</v>
      </c>
    </row>
    <row r="39" spans="1:2" hidden="1" x14ac:dyDescent="0.25">
      <c r="A39" s="5">
        <v>79.02</v>
      </c>
      <c r="B39" s="7">
        <v>1.638119237127853</v>
      </c>
    </row>
    <row r="40" spans="1:2" hidden="1" x14ac:dyDescent="0.25">
      <c r="A40" s="8">
        <v>85</v>
      </c>
      <c r="B40" s="10">
        <v>1.72591197561766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1851.295870178307</v>
      </c>
    </row>
    <row r="46" spans="1:2" hidden="1" x14ac:dyDescent="0.25">
      <c r="A46" s="5">
        <v>61.079999999999991</v>
      </c>
      <c r="B46" s="7">
        <v>1959.161178977691</v>
      </c>
    </row>
    <row r="47" spans="1:2" hidden="1" x14ac:dyDescent="0.25">
      <c r="A47" s="5">
        <v>67.06</v>
      </c>
      <c r="B47" s="7">
        <v>2015.3164419500119</v>
      </c>
    </row>
    <row r="48" spans="1:2" hidden="1" x14ac:dyDescent="0.25">
      <c r="A48" s="5">
        <v>72.52</v>
      </c>
      <c r="B48" s="7">
        <v>2066.5886385769131</v>
      </c>
    </row>
    <row r="49" spans="1:13" hidden="1" x14ac:dyDescent="0.25">
      <c r="A49" s="5">
        <v>73.039999999999992</v>
      </c>
      <c r="B49" s="7">
        <v>2052.0677341319602</v>
      </c>
    </row>
    <row r="50" spans="1:13" hidden="1" x14ac:dyDescent="0.25">
      <c r="A50" s="5">
        <v>79.02</v>
      </c>
      <c r="B50" s="7">
        <v>1885.077333014993</v>
      </c>
    </row>
    <row r="51" spans="1:13" hidden="1" x14ac:dyDescent="0.25">
      <c r="A51" s="8">
        <v>85</v>
      </c>
      <c r="B51" s="10">
        <v>1718.0869318980269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1.2269505603024371</v>
      </c>
      <c r="C56" s="6">
        <v>1.2758080628139139</v>
      </c>
      <c r="D56" s="6">
        <v>1.334890403607776</v>
      </c>
      <c r="E56" s="6">
        <v>1.406420370771944</v>
      </c>
      <c r="F56" s="6">
        <v>1.4928616109575299</v>
      </c>
      <c r="G56" s="6">
        <v>1.7215367898136571</v>
      </c>
      <c r="H56" s="6">
        <v>2.045442284649674</v>
      </c>
      <c r="I56" s="6">
        <v>2.4929581769506668</v>
      </c>
      <c r="J56" s="6">
        <v>3.0963182852132749</v>
      </c>
      <c r="K56" s="6">
        <v>3.8916101649457242</v>
      </c>
      <c r="L56" s="6">
        <v>4.918775108667786</v>
      </c>
      <c r="M56" s="7">
        <v>6.2216081459108077</v>
      </c>
    </row>
    <row r="57" spans="1:13" hidden="1" x14ac:dyDescent="0.25">
      <c r="A57" s="5">
        <v>61.079999999999991</v>
      </c>
      <c r="B57" s="6">
        <v>1.252973985446967</v>
      </c>
      <c r="C57" s="6">
        <v>1.30460578837803</v>
      </c>
      <c r="D57" s="6">
        <v>1.3675096679865359</v>
      </c>
      <c r="E57" s="6">
        <v>1.4440212004847539</v>
      </c>
      <c r="F57" s="6">
        <v>1.536716820648151</v>
      </c>
      <c r="G57" s="6">
        <v>1.7821703558886119</v>
      </c>
      <c r="H57" s="6">
        <v>2.1292989231762678</v>
      </c>
      <c r="I57" s="6">
        <v>2.607384908991043</v>
      </c>
      <c r="J57" s="6">
        <v>3.249564436824409</v>
      </c>
      <c r="K57" s="6">
        <v>4.092827367179428</v>
      </c>
      <c r="L57" s="6">
        <v>5.1780172975707099</v>
      </c>
      <c r="M57" s="7">
        <v>6.5498315625244361</v>
      </c>
    </row>
    <row r="58" spans="1:13" hidden="1" x14ac:dyDescent="0.25">
      <c r="A58" s="5">
        <v>67.06</v>
      </c>
      <c r="B58" s="6">
        <v>1.281090033329368</v>
      </c>
      <c r="C58" s="6">
        <v>1.33584342300365</v>
      </c>
      <c r="D58" s="6">
        <v>1.4029428420828201</v>
      </c>
      <c r="E58" s="6">
        <v>1.4848366549034999</v>
      </c>
      <c r="F58" s="6">
        <v>1.5842140843655079</v>
      </c>
      <c r="G58" s="6">
        <v>1.8473809776290611</v>
      </c>
      <c r="H58" s="6">
        <v>2.2187744763366748</v>
      </c>
      <c r="I58" s="6">
        <v>2.7285792719630981</v>
      </c>
      <c r="J58" s="6">
        <v>3.4108337929946488</v>
      </c>
      <c r="K58" s="6">
        <v>4.3034302049292146</v>
      </c>
      <c r="L58" s="6">
        <v>5.4481144102762498</v>
      </c>
      <c r="M58" s="7">
        <v>6.8904860485567667</v>
      </c>
    </row>
    <row r="59" spans="1:13" hidden="1" x14ac:dyDescent="0.25">
      <c r="A59" s="5">
        <v>72.52</v>
      </c>
      <c r="B59" s="6">
        <v>1.306761207482865</v>
      </c>
      <c r="C59" s="6">
        <v>1.364364741574867</v>
      </c>
      <c r="D59" s="6">
        <v>1.435294870605514</v>
      </c>
      <c r="E59" s="6">
        <v>1.5221029393727901</v>
      </c>
      <c r="F59" s="6">
        <v>1.6275811512378759</v>
      </c>
      <c r="G59" s="6">
        <v>1.9069211105225139</v>
      </c>
      <c r="H59" s="6">
        <v>2.300469546613567</v>
      </c>
      <c r="I59" s="6">
        <v>2.8392349946767141</v>
      </c>
      <c r="J59" s="6">
        <v>3.5580797268892148</v>
      </c>
      <c r="K59" s="6">
        <v>4.4957197524398911</v>
      </c>
      <c r="L59" s="6">
        <v>5.6947248175291323</v>
      </c>
      <c r="M59" s="7">
        <v>7.2015184053688941</v>
      </c>
    </row>
    <row r="60" spans="1:13" hidden="1" x14ac:dyDescent="0.25">
      <c r="A60" s="5">
        <v>73.039999999999992</v>
      </c>
      <c r="B60" s="6">
        <v>1.309469682165636</v>
      </c>
      <c r="C60" s="6">
        <v>1.367397061182634</v>
      </c>
      <c r="D60" s="6">
        <v>1.4387491862046831</v>
      </c>
      <c r="E60" s="6">
        <v>1.526087209692756</v>
      </c>
      <c r="F60" s="6">
        <v>1.632213142671022</v>
      </c>
      <c r="G60" s="6">
        <v>1.9132410740111141</v>
      </c>
      <c r="H60" s="6">
        <v>2.309066239682998</v>
      </c>
      <c r="I60" s="6">
        <v>2.85077563615625</v>
      </c>
      <c r="J60" s="6">
        <v>3.5733099969120321</v>
      </c>
      <c r="K60" s="6">
        <v>4.5154637924430618</v>
      </c>
      <c r="L60" s="6">
        <v>5.7198852302536274</v>
      </c>
      <c r="M60" s="7">
        <v>7.2330762548595846</v>
      </c>
    </row>
    <row r="61" spans="1:13" hidden="1" x14ac:dyDescent="0.25">
      <c r="A61" s="5">
        <v>79.02</v>
      </c>
      <c r="B61" s="6">
        <v>1.340617141017507</v>
      </c>
      <c r="C61" s="6">
        <v>1.4022687366719511</v>
      </c>
      <c r="D61" s="6">
        <v>1.478473815595126</v>
      </c>
      <c r="E61" s="6">
        <v>1.5719063183723641</v>
      </c>
      <c r="F61" s="6">
        <v>1.6854810441521939</v>
      </c>
      <c r="G61" s="6">
        <v>1.985920654130013</v>
      </c>
      <c r="H61" s="6">
        <v>2.407928209981451</v>
      </c>
      <c r="I61" s="6">
        <v>2.9834930131709259</v>
      </c>
      <c r="J61" s="6">
        <v>3.7484581021744319</v>
      </c>
      <c r="K61" s="6">
        <v>4.7425202524795216</v>
      </c>
      <c r="L61" s="6">
        <v>6.009229976585325</v>
      </c>
      <c r="M61" s="7">
        <v>7.5959915240025238</v>
      </c>
    </row>
    <row r="62" spans="1:13" hidden="1" x14ac:dyDescent="0.25">
      <c r="A62" s="8">
        <v>85</v>
      </c>
      <c r="B62" s="9">
        <v>1.371764599869377</v>
      </c>
      <c r="C62" s="9">
        <v>1.437140412161269</v>
      </c>
      <c r="D62" s="9">
        <v>1.5181984449855701</v>
      </c>
      <c r="E62" s="9">
        <v>1.6177254270519721</v>
      </c>
      <c r="F62" s="9">
        <v>1.738748945633366</v>
      </c>
      <c r="G62" s="9">
        <v>2.0586002342489111</v>
      </c>
      <c r="H62" s="9">
        <v>2.5067901802799031</v>
      </c>
      <c r="I62" s="9">
        <v>3.1162103901856009</v>
      </c>
      <c r="J62" s="9">
        <v>3.9236062074368312</v>
      </c>
      <c r="K62" s="9">
        <v>4.9695767125159831</v>
      </c>
      <c r="L62" s="9">
        <v>6.2985747229170226</v>
      </c>
      <c r="M62" s="10">
        <v>7.9589067931454629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1261.390808532105</v>
      </c>
    </row>
    <row r="68" spans="1:13" hidden="1" x14ac:dyDescent="0.25">
      <c r="A68" s="5">
        <v>61.079999999999991</v>
      </c>
      <c r="B68" s="7">
        <v>1334.101470532677</v>
      </c>
    </row>
    <row r="69" spans="1:13" hidden="1" x14ac:dyDescent="0.25">
      <c r="A69" s="5">
        <v>67.06</v>
      </c>
      <c r="B69" s="7">
        <v>1399.1921200568229</v>
      </c>
    </row>
    <row r="70" spans="1:13" hidden="1" x14ac:dyDescent="0.25">
      <c r="A70" s="5">
        <v>72.52</v>
      </c>
      <c r="B70" s="7">
        <v>1458.6227131006081</v>
      </c>
    </row>
    <row r="71" spans="1:13" hidden="1" x14ac:dyDescent="0.25">
      <c r="A71" s="5">
        <v>73.039999999999992</v>
      </c>
      <c r="B71" s="7">
        <v>1462.6253160998051</v>
      </c>
    </row>
    <row r="72" spans="1:13" hidden="1" x14ac:dyDescent="0.25">
      <c r="A72" s="5">
        <v>79.02</v>
      </c>
      <c r="B72" s="7">
        <v>1508.655250590572</v>
      </c>
    </row>
    <row r="73" spans="1:13" hidden="1" x14ac:dyDescent="0.25">
      <c r="A73" s="8">
        <v>85</v>
      </c>
      <c r="B73" s="10">
        <v>1554.685185081338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1.414301401655025</v>
      </c>
      <c r="C78" s="6">
        <v>1.5004307290227481</v>
      </c>
      <c r="D78" s="6">
        <v>1.587516367063057</v>
      </c>
      <c r="E78" s="6">
        <v>1.6725028840171809</v>
      </c>
      <c r="F78" s="6">
        <v>1.75513342398538</v>
      </c>
      <c r="G78" s="6">
        <v>1.9235723343355331</v>
      </c>
      <c r="H78" s="6">
        <v>2.1192921531963349</v>
      </c>
      <c r="I78" s="6">
        <v>2.364483095139958</v>
      </c>
      <c r="J78" s="6">
        <v>2.674465537676475</v>
      </c>
      <c r="K78" s="6">
        <v>3.0616389546564911</v>
      </c>
      <c r="L78" s="6">
        <v>3.5379682501585381</v>
      </c>
      <c r="M78" s="7">
        <v>4.1160197757080308</v>
      </c>
    </row>
    <row r="79" spans="1:13" hidden="1" x14ac:dyDescent="0.25">
      <c r="A79" s="5">
        <v>61.079999999999991</v>
      </c>
      <c r="B79" s="6">
        <v>1.476742793933064</v>
      </c>
      <c r="C79" s="6">
        <v>1.5590890685833001</v>
      </c>
      <c r="D79" s="6">
        <v>1.639598074780388</v>
      </c>
      <c r="E79" s="6">
        <v>1.7169967149403851</v>
      </c>
      <c r="F79" s="6">
        <v>1.7926734145979679</v>
      </c>
      <c r="G79" s="6">
        <v>1.951401376857173</v>
      </c>
      <c r="H79" s="6">
        <v>2.1419547982187628</v>
      </c>
      <c r="I79" s="6">
        <v>2.3850973691091921</v>
      </c>
      <c r="J79" s="6">
        <v>2.6961230007000938</v>
      </c>
      <c r="K79" s="6">
        <v>3.088050009875777</v>
      </c>
      <c r="L79" s="6">
        <v>3.5736462272961709</v>
      </c>
      <c r="M79" s="7">
        <v>4.1663480704459586</v>
      </c>
    </row>
    <row r="80" spans="1:13" hidden="1" x14ac:dyDescent="0.25">
      <c r="A80" s="5">
        <v>67.06</v>
      </c>
      <c r="B80" s="6">
        <v>1.5608637179253191</v>
      </c>
      <c r="C80" s="6">
        <v>1.644575963630291</v>
      </c>
      <c r="D80" s="6">
        <v>1.7236320694267271</v>
      </c>
      <c r="E80" s="6">
        <v>1.7968888664923539</v>
      </c>
      <c r="F80" s="6">
        <v>1.866286212034151</v>
      </c>
      <c r="G80" s="6">
        <v>2.0092026764458728</v>
      </c>
      <c r="H80" s="6">
        <v>2.1842584684007438</v>
      </c>
      <c r="I80" s="6">
        <v>2.4156249042779172</v>
      </c>
      <c r="J80" s="6">
        <v>2.720171422910922</v>
      </c>
      <c r="K80" s="6">
        <v>3.1117445051911869</v>
      </c>
      <c r="L80" s="6">
        <v>3.6037899959779729</v>
      </c>
      <c r="M80" s="7">
        <v>4.2104926419461668</v>
      </c>
    </row>
    <row r="81" spans="1:13" hidden="1" x14ac:dyDescent="0.25">
      <c r="A81" s="5">
        <v>72.52</v>
      </c>
      <c r="B81" s="6">
        <v>1.6376697789617249</v>
      </c>
      <c r="C81" s="6">
        <v>1.7226292156297169</v>
      </c>
      <c r="D81" s="6">
        <v>1.8003587601907749</v>
      </c>
      <c r="E81" s="6">
        <v>1.869833874431108</v>
      </c>
      <c r="F81" s="6">
        <v>1.933497896649796</v>
      </c>
      <c r="G81" s="6">
        <v>2.0619777760703379</v>
      </c>
      <c r="H81" s="6">
        <v>2.2228835585668989</v>
      </c>
      <c r="I81" s="6">
        <v>2.4434978711711022</v>
      </c>
      <c r="J81" s="6">
        <v>2.7421286779729841</v>
      </c>
      <c r="K81" s="6">
        <v>3.1333786096096041</v>
      </c>
      <c r="L81" s="6">
        <v>3.6313125673830968</v>
      </c>
      <c r="M81" s="7">
        <v>4.2507985550550522</v>
      </c>
    </row>
    <row r="82" spans="1:13" hidden="1" x14ac:dyDescent="0.25">
      <c r="A82" s="5">
        <v>73.039999999999992</v>
      </c>
      <c r="B82" s="6">
        <v>1.687575635449156</v>
      </c>
      <c r="C82" s="6">
        <v>1.8025225641920171</v>
      </c>
      <c r="D82" s="6">
        <v>1.9368633753433671</v>
      </c>
      <c r="E82" s="6">
        <v>2.11625879853379</v>
      </c>
      <c r="F82" s="6">
        <v>2.345886273306947</v>
      </c>
      <c r="G82" s="6">
        <v>2.2596139109935058</v>
      </c>
      <c r="H82" s="6">
        <v>2.2414269967011959</v>
      </c>
      <c r="I82" s="6">
        <v>2.4253403013220951</v>
      </c>
      <c r="J82" s="6">
        <v>2.715364549578279</v>
      </c>
      <c r="K82" s="6">
        <v>3.1060056460844931</v>
      </c>
      <c r="L82" s="6">
        <v>3.6067220298657681</v>
      </c>
      <c r="M82" s="7">
        <v>4.2310899462031593</v>
      </c>
    </row>
    <row r="83" spans="1:13" hidden="1" x14ac:dyDescent="0.25">
      <c r="A83" s="5">
        <v>79.02</v>
      </c>
      <c r="B83" s="6">
        <v>2.2614929850546059</v>
      </c>
      <c r="C83" s="6">
        <v>2.721296072658467</v>
      </c>
      <c r="D83" s="6">
        <v>3.506666449598177</v>
      </c>
      <c r="E83" s="6">
        <v>4.9501454257146378</v>
      </c>
      <c r="F83" s="6">
        <v>7.0883526048642214</v>
      </c>
      <c r="G83" s="6">
        <v>4.5324294626099464</v>
      </c>
      <c r="H83" s="6">
        <v>2.4546765352456079</v>
      </c>
      <c r="I83" s="6">
        <v>2.2165282480585171</v>
      </c>
      <c r="J83" s="6">
        <v>2.407577073039167</v>
      </c>
      <c r="K83" s="6">
        <v>2.7912165655457151</v>
      </c>
      <c r="L83" s="6">
        <v>3.32393084841648</v>
      </c>
      <c r="M83" s="7">
        <v>4.004440944406392</v>
      </c>
    </row>
    <row r="84" spans="1:13" hidden="1" x14ac:dyDescent="0.25">
      <c r="A84" s="8">
        <v>85</v>
      </c>
      <c r="B84" s="9">
        <v>2.835410334660057</v>
      </c>
      <c r="C84" s="9">
        <v>3.640069581124918</v>
      </c>
      <c r="D84" s="9">
        <v>5.0764695238529871</v>
      </c>
      <c r="E84" s="9">
        <v>7.7840320528954869</v>
      </c>
      <c r="F84" s="9">
        <v>11.83081893642149</v>
      </c>
      <c r="G84" s="9">
        <v>6.8052450142263856</v>
      </c>
      <c r="H84" s="9">
        <v>2.6679260737900208</v>
      </c>
      <c r="I84" s="9">
        <v>2.0077161947949391</v>
      </c>
      <c r="J84" s="9">
        <v>2.099789596500055</v>
      </c>
      <c r="K84" s="9">
        <v>2.4764274850069361</v>
      </c>
      <c r="L84" s="9">
        <v>3.041139666967192</v>
      </c>
      <c r="M84" s="10">
        <v>3.7777919426096251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5.2968212474739651E-3</v>
      </c>
    </row>
    <row r="90" spans="1:13" hidden="1" x14ac:dyDescent="0.25">
      <c r="A90" s="5">
        <v>61.079999999999991</v>
      </c>
      <c r="B90" s="7">
        <v>6.1015724970606014E-3</v>
      </c>
    </row>
    <row r="91" spans="1:13" hidden="1" x14ac:dyDescent="0.25">
      <c r="A91" s="5">
        <v>67.06</v>
      </c>
      <c r="B91" s="7">
        <v>7.5512357618107628E-3</v>
      </c>
    </row>
    <row r="92" spans="1:13" hidden="1" x14ac:dyDescent="0.25">
      <c r="A92" s="5">
        <v>72.52</v>
      </c>
      <c r="B92" s="7">
        <v>8.8748413513652525E-3</v>
      </c>
    </row>
    <row r="93" spans="1:13" hidden="1" x14ac:dyDescent="0.25">
      <c r="A93" s="5">
        <v>73.039999999999992</v>
      </c>
      <c r="B93" s="7">
        <v>1.23812642554584E-2</v>
      </c>
    </row>
    <row r="94" spans="1:13" hidden="1" x14ac:dyDescent="0.25">
      <c r="A94" s="5">
        <v>79.02</v>
      </c>
      <c r="B94" s="7">
        <v>5.2705127652529833E-2</v>
      </c>
    </row>
    <row r="95" spans="1:13" hidden="1" x14ac:dyDescent="0.25">
      <c r="A95" s="8">
        <v>85</v>
      </c>
      <c r="B95" s="10">
        <v>9.3028991049601245E-2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7.9913003241528498E-5</v>
      </c>
    </row>
    <row r="101" spans="1:5" hidden="1" x14ac:dyDescent="0.25">
      <c r="A101" s="5">
        <v>61.079999999999991</v>
      </c>
      <c r="B101" s="21">
        <v>8.6280934569366252E-5</v>
      </c>
    </row>
    <row r="102" spans="1:5" hidden="1" x14ac:dyDescent="0.25">
      <c r="A102" s="5">
        <v>67.06</v>
      </c>
      <c r="B102" s="21">
        <v>9.7319127130121257E-5</v>
      </c>
    </row>
    <row r="103" spans="1:5" hidden="1" x14ac:dyDescent="0.25">
      <c r="A103" s="5">
        <v>72.52</v>
      </c>
      <c r="B103" s="21">
        <v>1.073974768595065E-4</v>
      </c>
    </row>
    <row r="104" spans="1:5" hidden="1" x14ac:dyDescent="0.25">
      <c r="A104" s="5">
        <v>73.039999999999992</v>
      </c>
      <c r="B104" s="21">
        <v>1.115773124333639E-4</v>
      </c>
    </row>
    <row r="105" spans="1:5" hidden="1" x14ac:dyDescent="0.25">
      <c r="A105" s="5">
        <v>79.02</v>
      </c>
      <c r="B105" s="21">
        <v>1.5964542153272719E-4</v>
      </c>
    </row>
    <row r="106" spans="1:5" hidden="1" x14ac:dyDescent="0.25">
      <c r="A106" s="8">
        <v>85</v>
      </c>
      <c r="B106" s="22">
        <v>2.0771353063209029E-4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6.3011373594693181</v>
      </c>
      <c r="C110" s="26" t="s">
        <v>21</v>
      </c>
      <c r="D110" s="26">
        <f ca="1">1000 * FORECAST( B29, OFFSET(B89:B95,MATCH(B29,A89:A95,1)-1,0,2), OFFSET(A89:A95,MATCH(B29,A89:A95,1)-1,0,2) )*B28 / 453592</f>
        <v>1.3891641297618383E-5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17.260368771690526</v>
      </c>
      <c r="C111" s="26" t="s">
        <v>24</v>
      </c>
      <c r="D111" s="26">
        <f ca="1">(FORECAST( B29, OFFSET(B67:B73,MATCH(B29,A67:A73,1)-1,0,2), OFFSET(A67:A73,MATCH(B29,A67:A73,1)-1,0,2) ))*B28 * 0.00220462 / 60</f>
        <v>3.805255420144437E-2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24.454632223160143</v>
      </c>
      <c r="C112" s="26" t="s">
        <v>24</v>
      </c>
      <c r="D112" s="26">
        <f ca="1">(FORECAST( B29, OFFSET(B45:B51,MATCH(B29,A45:A51,1)-1,0,2), OFFSET(A45:A51,MATCH(B29,A45:A51,1)-1,0,2) ))*B28 * 0.00220462 / 60</f>
        <v>5.3913171291823311E-2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1.0739747685950649E-4</v>
      </c>
      <c r="C113" s="27" t="s">
        <v>28</v>
      </c>
      <c r="D113" s="27">
        <f ca="1">FORECAST( B29, OFFSET(B100:B106,MATCH(B29,A100:A106,1)-1,0,2), OFFSET(A100:A106,MATCH(B29,A100:A106,1)-1,0,2) )</f>
        <v>1.0739747685950649E-4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1.2269505603024371</v>
      </c>
      <c r="C119" s="26">
        <v>1.2758080628139139</v>
      </c>
      <c r="D119" s="26">
        <v>1.334890403607776</v>
      </c>
      <c r="E119" s="26">
        <v>1.406420370771944</v>
      </c>
      <c r="F119" s="26">
        <v>1.4928616109575299</v>
      </c>
      <c r="G119" s="26">
        <v>1.7215367898136571</v>
      </c>
      <c r="H119" s="26">
        <v>2.045442284649674</v>
      </c>
      <c r="I119" s="26">
        <v>2.4929581769506668</v>
      </c>
      <c r="J119" s="26">
        <v>3.0963182852132749</v>
      </c>
      <c r="K119" s="26">
        <v>3.8916101649457242</v>
      </c>
      <c r="L119" s="26">
        <v>4.918775108667786</v>
      </c>
      <c r="M119" s="21">
        <v>6.2216081459108077</v>
      </c>
    </row>
    <row r="120" spans="1:13" hidden="1" x14ac:dyDescent="0.25">
      <c r="A120" s="5">
        <v>61.079999999999991</v>
      </c>
      <c r="B120" s="26">
        <v>1.252973985446967</v>
      </c>
      <c r="C120" s="26">
        <v>1.30460578837803</v>
      </c>
      <c r="D120" s="26">
        <v>1.3675096679865359</v>
      </c>
      <c r="E120" s="26">
        <v>1.4440212004847539</v>
      </c>
      <c r="F120" s="26">
        <v>1.536716820648151</v>
      </c>
      <c r="G120" s="26">
        <v>1.7821703558886119</v>
      </c>
      <c r="H120" s="26">
        <v>2.1292989231762678</v>
      </c>
      <c r="I120" s="26">
        <v>2.607384908991043</v>
      </c>
      <c r="J120" s="26">
        <v>3.249564436824409</v>
      </c>
      <c r="K120" s="26">
        <v>4.092827367179428</v>
      </c>
      <c r="L120" s="26">
        <v>5.1780172975707099</v>
      </c>
      <c r="M120" s="21">
        <v>6.5498315625244361</v>
      </c>
    </row>
    <row r="121" spans="1:13" hidden="1" x14ac:dyDescent="0.25">
      <c r="A121" s="5">
        <v>67.06</v>
      </c>
      <c r="B121" s="26">
        <v>1.281090033329368</v>
      </c>
      <c r="C121" s="26">
        <v>1.33584342300365</v>
      </c>
      <c r="D121" s="26">
        <v>1.4029428420828201</v>
      </c>
      <c r="E121" s="26">
        <v>1.4848366549034999</v>
      </c>
      <c r="F121" s="26">
        <v>1.5842140843655079</v>
      </c>
      <c r="G121" s="26">
        <v>1.8473809776290611</v>
      </c>
      <c r="H121" s="26">
        <v>2.2187744763366748</v>
      </c>
      <c r="I121" s="26">
        <v>2.7285792719630981</v>
      </c>
      <c r="J121" s="26">
        <v>3.4108337929946488</v>
      </c>
      <c r="K121" s="26">
        <v>4.3034302049292146</v>
      </c>
      <c r="L121" s="26">
        <v>5.4481144102762498</v>
      </c>
      <c r="M121" s="21">
        <v>6.8904860485567667</v>
      </c>
    </row>
    <row r="122" spans="1:13" hidden="1" x14ac:dyDescent="0.25">
      <c r="A122" s="5">
        <v>72.52</v>
      </c>
      <c r="B122" s="26">
        <v>1.306761207482865</v>
      </c>
      <c r="C122" s="26">
        <v>1.364364741574867</v>
      </c>
      <c r="D122" s="26">
        <v>1.435294870605514</v>
      </c>
      <c r="E122" s="26">
        <v>1.5221029393727901</v>
      </c>
      <c r="F122" s="26">
        <v>1.6275811512378759</v>
      </c>
      <c r="G122" s="26">
        <v>1.9069211105225139</v>
      </c>
      <c r="H122" s="26">
        <v>2.300469546613567</v>
      </c>
      <c r="I122" s="26">
        <v>2.8392349946767141</v>
      </c>
      <c r="J122" s="26">
        <v>3.5580797268892148</v>
      </c>
      <c r="K122" s="26">
        <v>4.4957197524398911</v>
      </c>
      <c r="L122" s="26">
        <v>5.6947248175291323</v>
      </c>
      <c r="M122" s="21">
        <v>7.2015184053688941</v>
      </c>
    </row>
    <row r="123" spans="1:13" hidden="1" x14ac:dyDescent="0.25">
      <c r="A123" s="5">
        <v>73.039999999999992</v>
      </c>
      <c r="B123" s="26">
        <v>1.309469682165636</v>
      </c>
      <c r="C123" s="26">
        <v>1.367397061182634</v>
      </c>
      <c r="D123" s="26">
        <v>1.4387491862046831</v>
      </c>
      <c r="E123" s="26">
        <v>1.526087209692756</v>
      </c>
      <c r="F123" s="26">
        <v>1.632213142671022</v>
      </c>
      <c r="G123" s="26">
        <v>1.9132410740111141</v>
      </c>
      <c r="H123" s="26">
        <v>2.309066239682998</v>
      </c>
      <c r="I123" s="26">
        <v>2.85077563615625</v>
      </c>
      <c r="J123" s="26">
        <v>3.5733099969120321</v>
      </c>
      <c r="K123" s="26">
        <v>4.5154637924430618</v>
      </c>
      <c r="L123" s="26">
        <v>5.7198852302536274</v>
      </c>
      <c r="M123" s="21">
        <v>7.2330762548595846</v>
      </c>
    </row>
    <row r="124" spans="1:13" hidden="1" x14ac:dyDescent="0.25">
      <c r="A124" s="5">
        <v>79.02</v>
      </c>
      <c r="B124" s="26">
        <v>1.340617141017507</v>
      </c>
      <c r="C124" s="26">
        <v>1.4022687366719511</v>
      </c>
      <c r="D124" s="26">
        <v>1.478473815595126</v>
      </c>
      <c r="E124" s="26">
        <v>1.5719063183723641</v>
      </c>
      <c r="F124" s="26">
        <v>1.6854810441521939</v>
      </c>
      <c r="G124" s="26">
        <v>1.985920654130013</v>
      </c>
      <c r="H124" s="26">
        <v>2.407928209981451</v>
      </c>
      <c r="I124" s="26">
        <v>2.9834930131709259</v>
      </c>
      <c r="J124" s="26">
        <v>3.7484581021744319</v>
      </c>
      <c r="K124" s="26">
        <v>4.7425202524795216</v>
      </c>
      <c r="L124" s="26">
        <v>6.009229976585325</v>
      </c>
      <c r="M124" s="21">
        <v>7.5959915240025238</v>
      </c>
    </row>
    <row r="125" spans="1:13" hidden="1" x14ac:dyDescent="0.25">
      <c r="A125" s="8">
        <v>85</v>
      </c>
      <c r="B125" s="27">
        <v>1.371764599869377</v>
      </c>
      <c r="C125" s="27">
        <v>1.437140412161269</v>
      </c>
      <c r="D125" s="27">
        <v>1.5181984449855701</v>
      </c>
      <c r="E125" s="27">
        <v>1.6177254270519721</v>
      </c>
      <c r="F125" s="27">
        <v>1.738748945633366</v>
      </c>
      <c r="G125" s="27">
        <v>2.0586002342489111</v>
      </c>
      <c r="H125" s="27">
        <v>2.5067901802799031</v>
      </c>
      <c r="I125" s="27">
        <v>3.1162103901856009</v>
      </c>
      <c r="J125" s="27">
        <v>3.9236062074368312</v>
      </c>
      <c r="K125" s="27">
        <v>4.9695767125159831</v>
      </c>
      <c r="L125" s="27">
        <v>6.2985747229170226</v>
      </c>
      <c r="M125" s="22">
        <v>7.9589067931454629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1.3067612074828649E-3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1.3643647415748669E-3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1.435294870605514E-3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1.5221029393727901E-3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1.6275811512378756E-3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1.9069211105225139E-3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2.3004695466135668E-3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2.8392349946767138E-3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3.5580797268892142E-3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4.4957197524398912E-3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5.6947248175291312E-3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7.2015184053688943E-3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3.2817463917479851E-3</v>
      </c>
    </row>
    <row r="35" spans="1:2" hidden="1" x14ac:dyDescent="0.25">
      <c r="A35" s="5">
        <v>30</v>
      </c>
      <c r="B35" s="7">
        <v>4.6654219938761614E-3</v>
      </c>
    </row>
    <row r="36" spans="1:2" hidden="1" x14ac:dyDescent="0.25">
      <c r="A36" s="5">
        <v>40</v>
      </c>
      <c r="B36" s="7">
        <v>4.9504220677414838E-3</v>
      </c>
    </row>
    <row r="37" spans="1:2" hidden="1" x14ac:dyDescent="0.25">
      <c r="A37" s="5">
        <v>50</v>
      </c>
      <c r="B37" s="7">
        <v>5.1884188929404822E-3</v>
      </c>
    </row>
    <row r="38" spans="1:2" hidden="1" x14ac:dyDescent="0.25">
      <c r="A38" s="5">
        <v>60.000000000000007</v>
      </c>
      <c r="B38" s="7">
        <v>5.8397604024234516E-3</v>
      </c>
    </row>
    <row r="39" spans="1:2" hidden="1" x14ac:dyDescent="0.25">
      <c r="A39" s="8">
        <v>70</v>
      </c>
      <c r="B39" s="10">
        <v>8.2639464638785652E-3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4.7738011205056722E-5</v>
      </c>
    </row>
    <row r="45" spans="1:2" hidden="1" x14ac:dyDescent="0.25">
      <c r="A45" s="5">
        <v>30</v>
      </c>
      <c r="B45" s="21">
        <v>6.4129979846543999E-5</v>
      </c>
    </row>
    <row r="46" spans="1:2" hidden="1" x14ac:dyDescent="0.25">
      <c r="A46" s="5">
        <v>40</v>
      </c>
      <c r="B46" s="21">
        <v>7.3715991179960748E-5</v>
      </c>
    </row>
    <row r="47" spans="1:2" hidden="1" x14ac:dyDescent="0.25">
      <c r="A47" s="5">
        <v>50</v>
      </c>
      <c r="B47" s="21">
        <v>7.8667312449805406E-5</v>
      </c>
    </row>
    <row r="48" spans="1:2" hidden="1" x14ac:dyDescent="0.25">
      <c r="A48" s="5">
        <v>60.000000000000007</v>
      </c>
      <c r="B48" s="21">
        <v>8.4287414842674658E-5</v>
      </c>
    </row>
    <row r="49" spans="1:13" hidden="1" x14ac:dyDescent="0.25">
      <c r="A49" s="8">
        <v>70</v>
      </c>
      <c r="B49" s="22">
        <v>1.027459308305596E-4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(0.0050339898929736)*B29</f>
        <v>3.5741328240112558</v>
      </c>
      <c r="C53" s="26" t="s">
        <v>21</v>
      </c>
      <c r="D53" s="26">
        <f>1000 * 0.0050339898929736*B29 / 453592</f>
        <v>7.879620504795622E-6</v>
      </c>
      <c r="E53" s="21" t="s">
        <v>22</v>
      </c>
    </row>
    <row r="54" spans="1:13" x14ac:dyDescent="0.25">
      <c r="A54" s="5" t="s">
        <v>23</v>
      </c>
      <c r="B54" s="26">
        <f>(1100.14605098228)*B29 / 60</f>
        <v>13.018394936623647</v>
      </c>
      <c r="C54" s="26" t="s">
        <v>24</v>
      </c>
      <c r="D54" s="26">
        <f>(1100.14605098228)*B29 * 0.00220462 / 60</f>
        <v>2.8700613845179225E-2</v>
      </c>
      <c r="E54" s="21" t="s">
        <v>25</v>
      </c>
    </row>
    <row r="55" spans="1:13" x14ac:dyDescent="0.25">
      <c r="A55" s="5" t="s">
        <v>26</v>
      </c>
      <c r="B55" s="26">
        <f>(1529.71779363031)*B29 / 60</f>
        <v>18.10166055795867</v>
      </c>
      <c r="C55" s="26" t="s">
        <v>24</v>
      </c>
      <c r="D55" s="26">
        <f>(1529.71779363031)*B29 * 0.00220462 / 60</f>
        <v>3.9907282899286842E-2</v>
      </c>
      <c r="E55" s="21" t="s">
        <v>25</v>
      </c>
    </row>
    <row r="56" spans="1:13" x14ac:dyDescent="0.25">
      <c r="A56" s="8" t="s">
        <v>27</v>
      </c>
      <c r="B56" s="27">
        <f>0.0000754545486174413</f>
        <v>7.5454548617441298E-5</v>
      </c>
      <c r="C56" s="27" t="s">
        <v>28</v>
      </c>
      <c r="D56" s="27">
        <f>0.0000754545486174413</f>
        <v>7.5454548617441298E-5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4.5346806916040592</v>
      </c>
      <c r="C62" s="26">
        <v>3.6079172435346889</v>
      </c>
      <c r="D62" s="26">
        <v>2.8943642583072609</v>
      </c>
      <c r="E62" s="26">
        <v>2.3555228444035921</v>
      </c>
      <c r="F62" s="26">
        <v>1.956747847317071</v>
      </c>
      <c r="G62" s="26">
        <v>1.6672478495526439</v>
      </c>
      <c r="H62" s="26">
        <v>1.4600851706268361</v>
      </c>
      <c r="I62" s="26">
        <v>1.3121758670677259</v>
      </c>
      <c r="J62" s="26">
        <v>1.254281254929811</v>
      </c>
      <c r="K62" s="26">
        <v>1.2042897324149551</v>
      </c>
      <c r="L62" s="26">
        <v>1.1603996701236889</v>
      </c>
      <c r="M62" s="21">
        <v>1.121050297219744</v>
      </c>
    </row>
    <row r="63" spans="1:13" hidden="1" x14ac:dyDescent="0.25">
      <c r="A63" s="5">
        <v>30</v>
      </c>
      <c r="B63" s="26">
        <v>4.9641744550574511</v>
      </c>
      <c r="C63" s="26">
        <v>3.9361280373671121</v>
      </c>
      <c r="D63" s="26">
        <v>3.1387292437897969</v>
      </c>
      <c r="E63" s="26">
        <v>2.5319703115785042</v>
      </c>
      <c r="F63" s="26">
        <v>2.079697214997795</v>
      </c>
      <c r="G63" s="26">
        <v>1.7496096653237989</v>
      </c>
      <c r="H63" s="26">
        <v>1.5132611108442171</v>
      </c>
      <c r="I63" s="26">
        <v>1.346058736858309</v>
      </c>
      <c r="J63" s="26">
        <v>1.281755869170601</v>
      </c>
      <c r="K63" s="26">
        <v>1.227263465676881</v>
      </c>
      <c r="L63" s="26">
        <v>1.1805912880740881</v>
      </c>
      <c r="M63" s="21">
        <v>1.139989956622353</v>
      </c>
    </row>
    <row r="64" spans="1:13" hidden="1" x14ac:dyDescent="0.25">
      <c r="A64" s="5">
        <v>40</v>
      </c>
      <c r="B64" s="26">
        <v>5.4427980635354682</v>
      </c>
      <c r="C64" s="26">
        <v>4.3079395056034233</v>
      </c>
      <c r="D64" s="26">
        <v>3.421495832789581</v>
      </c>
      <c r="E64" s="26">
        <v>2.7419504111181192</v>
      </c>
      <c r="F64" s="26">
        <v>2.2316403436247758</v>
      </c>
      <c r="G64" s="26">
        <v>1.856756470356862</v>
      </c>
      <c r="H64" s="26">
        <v>1.5873433683732481</v>
      </c>
      <c r="I64" s="26">
        <v>1.397299351744379</v>
      </c>
      <c r="J64" s="26">
        <v>1.3249377297990841</v>
      </c>
      <c r="K64" s="26">
        <v>1.264376471552243</v>
      </c>
      <c r="L64" s="26">
        <v>1.213436729797182</v>
      </c>
      <c r="M64" s="21">
        <v>1.1701805158904239</v>
      </c>
    </row>
    <row r="65" spans="1:13" hidden="1" x14ac:dyDescent="0.25">
      <c r="A65" s="5">
        <v>50</v>
      </c>
      <c r="B65" s="26">
        <v>5.9528249993370164</v>
      </c>
      <c r="C65" s="26">
        <v>4.7074096773042342</v>
      </c>
      <c r="D65" s="26">
        <v>3.728414255288576</v>
      </c>
      <c r="E65" s="26">
        <v>2.9728132280853932</v>
      </c>
      <c r="F65" s="26">
        <v>2.4014348275016091</v>
      </c>
      <c r="G65" s="26">
        <v>1.9789610223557039</v>
      </c>
      <c r="H65" s="26">
        <v>1.6739275184777329</v>
      </c>
      <c r="I65" s="26">
        <v>1.4587237587093129</v>
      </c>
      <c r="J65" s="26">
        <v>1.377233489968293</v>
      </c>
      <c r="K65" s="26">
        <v>1.3095929229036221</v>
      </c>
      <c r="L65" s="26">
        <v>1.2534346014050199</v>
      </c>
      <c r="M65" s="21">
        <v>1.2066319279254061</v>
      </c>
    </row>
    <row r="66" spans="1:13" hidden="1" x14ac:dyDescent="0.25">
      <c r="A66" s="5">
        <v>60.000000000000007</v>
      </c>
      <c r="B66" s="26">
        <v>6.4883086787594006</v>
      </c>
      <c r="C66" s="26">
        <v>5.129237217015195</v>
      </c>
      <c r="D66" s="26">
        <v>4.0547920720674266</v>
      </c>
      <c r="E66" s="26">
        <v>3.2204388674826272</v>
      </c>
      <c r="F66" s="26">
        <v>2.5854969638388989</v>
      </c>
      <c r="G66" s="26">
        <v>2.113139458725894</v>
      </c>
      <c r="H66" s="26">
        <v>1.7703931867448519</v>
      </c>
      <c r="I66" s="26">
        <v>1.5281387195085621</v>
      </c>
      <c r="J66" s="26">
        <v>1.436649847512806</v>
      </c>
      <c r="K66" s="26">
        <v>1.361110365641387</v>
      </c>
      <c r="L66" s="26">
        <v>1.298964208880427</v>
      </c>
      <c r="M66" s="21">
        <v>1.247896170779242</v>
      </c>
    </row>
    <row r="67" spans="1:13" hidden="1" x14ac:dyDescent="0.25">
      <c r="A67" s="8">
        <v>70</v>
      </c>
      <c r="B67" s="27">
        <v>7.0579650099171438</v>
      </c>
      <c r="C67" s="27">
        <v>5.5809046295662634</v>
      </c>
      <c r="D67" s="27">
        <v>4.4069707305118877</v>
      </c>
      <c r="E67" s="27">
        <v>3.4901200650917228</v>
      </c>
      <c r="F67" s="27">
        <v>2.7881631226550452</v>
      </c>
      <c r="G67" s="27">
        <v>2.2627641295626941</v>
      </c>
      <c r="H67" s="27">
        <v>1.8794410491870741</v>
      </c>
      <c r="I67" s="27">
        <v>1.607565581912167</v>
      </c>
      <c r="J67" s="27">
        <v>1.50490311577158</v>
      </c>
      <c r="K67" s="27">
        <v>1.4203631651335009</v>
      </c>
      <c r="L67" s="27">
        <v>1.351201056080459</v>
      </c>
      <c r="M67" s="22">
        <v>1.2949129732581739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5.6218838215034653E-3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4.4482054669927286E-3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3.5292640984816524E-3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2.8230132720398382E-3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2.2912602807484482E-3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1.8996661547002153E-3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1.6177456609994358E-3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1.4188673037619762E-3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1.3433003400672985E-3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1.2802533241152527E-3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1.2274811824548421E-3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1.1829797001982672E-3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20</v>
      </c>
      <c r="B86" s="7">
        <v>0.5735816125872425</v>
      </c>
    </row>
    <row r="87" spans="1:2" x14ac:dyDescent="0.25">
      <c r="A87" s="5">
        <v>30</v>
      </c>
      <c r="B87" s="7">
        <v>0.73359271050859176</v>
      </c>
    </row>
    <row r="88" spans="1:2" x14ac:dyDescent="0.25">
      <c r="A88" s="5">
        <v>40</v>
      </c>
      <c r="B88" s="7">
        <v>0.93076640178286474</v>
      </c>
    </row>
    <row r="89" spans="1:2" x14ac:dyDescent="0.25">
      <c r="A89" s="5">
        <v>50</v>
      </c>
      <c r="B89" s="7">
        <v>1.1145113531376769</v>
      </c>
    </row>
    <row r="90" spans="1:2" x14ac:dyDescent="0.25">
      <c r="A90" s="5">
        <v>60</v>
      </c>
      <c r="B90" s="7">
        <v>1.2680962150593691</v>
      </c>
    </row>
    <row r="91" spans="1:2" x14ac:dyDescent="0.25">
      <c r="A91" s="8">
        <v>70</v>
      </c>
      <c r="B91" s="10">
        <v>1.3291939795255669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20</v>
      </c>
      <c r="B95" s="7">
        <v>0.65395113469700306</v>
      </c>
    </row>
    <row r="96" spans="1:2" x14ac:dyDescent="0.25">
      <c r="A96" s="5">
        <v>30</v>
      </c>
      <c r="B96" s="7">
        <v>0.80907824332482714</v>
      </c>
    </row>
    <row r="97" spans="1:2" x14ac:dyDescent="0.25">
      <c r="A97" s="5">
        <v>40</v>
      </c>
      <c r="B97" s="7">
        <v>0.95038348906370707</v>
      </c>
    </row>
    <row r="98" spans="1:2" x14ac:dyDescent="0.25">
      <c r="A98" s="5">
        <v>50</v>
      </c>
      <c r="B98" s="7">
        <v>1.0792651228132879</v>
      </c>
    </row>
    <row r="99" spans="1:2" x14ac:dyDescent="0.25">
      <c r="A99" s="5">
        <v>60</v>
      </c>
      <c r="B99" s="7">
        <v>1.1967297376671731</v>
      </c>
    </row>
    <row r="100" spans="1:2" x14ac:dyDescent="0.25">
      <c r="A100" s="8">
        <v>70</v>
      </c>
      <c r="B100" s="10">
        <v>1.295237036113454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20</v>
      </c>
      <c r="B104" s="7">
        <v>0.64978718881518938</v>
      </c>
    </row>
    <row r="105" spans="1:2" x14ac:dyDescent="0.25">
      <c r="A105" s="5">
        <v>30</v>
      </c>
      <c r="B105" s="7">
        <v>0.92375554968543305</v>
      </c>
    </row>
    <row r="106" spans="1:2" x14ac:dyDescent="0.25">
      <c r="A106" s="5">
        <v>40</v>
      </c>
      <c r="B106" s="7">
        <v>0.98018568617456947</v>
      </c>
    </row>
    <row r="107" spans="1:2" x14ac:dyDescent="0.25">
      <c r="A107" s="5">
        <v>50</v>
      </c>
      <c r="B107" s="7">
        <v>1.027309159329552</v>
      </c>
    </row>
    <row r="108" spans="1:2" x14ac:dyDescent="0.25">
      <c r="A108" s="5">
        <v>60</v>
      </c>
      <c r="B108" s="7">
        <v>1.156275056715715</v>
      </c>
    </row>
    <row r="109" spans="1:2" x14ac:dyDescent="0.25">
      <c r="A109" s="8">
        <v>70</v>
      </c>
      <c r="B109" s="10">
        <v>1.636264933446826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20</v>
      </c>
      <c r="B113" s="7">
        <v>0.94276047190469092</v>
      </c>
    </row>
    <row r="114" spans="1:2" x14ac:dyDescent="0.25">
      <c r="A114" s="5">
        <v>28.333333333333339</v>
      </c>
      <c r="B114" s="7">
        <v>0.9567318994177535</v>
      </c>
    </row>
    <row r="115" spans="1:2" x14ac:dyDescent="0.25">
      <c r="A115" s="5">
        <v>36.666666666666671</v>
      </c>
      <c r="B115" s="7">
        <v>0.98011403366743299</v>
      </c>
    </row>
    <row r="116" spans="1:2" x14ac:dyDescent="0.25">
      <c r="A116" s="5">
        <v>45</v>
      </c>
      <c r="B116" s="7">
        <v>1.005780071951391</v>
      </c>
    </row>
    <row r="117" spans="1:2" x14ac:dyDescent="0.25">
      <c r="A117" s="5">
        <v>53.333333333333343</v>
      </c>
      <c r="B117" s="7">
        <v>1.0381391569396581</v>
      </c>
    </row>
    <row r="118" spans="1:2" x14ac:dyDescent="0.25">
      <c r="A118" s="5">
        <v>61.666666666666671</v>
      </c>
      <c r="B118" s="7">
        <v>1.073256057385559</v>
      </c>
    </row>
    <row r="119" spans="1:2" x14ac:dyDescent="0.25">
      <c r="A119" s="8">
        <v>70</v>
      </c>
      <c r="B119" s="10">
        <v>1.111910374883033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4.9504220677414838E-3</v>
      </c>
    </row>
    <row r="35" spans="1:2" hidden="1" x14ac:dyDescent="0.25">
      <c r="A35" s="5">
        <v>46</v>
      </c>
      <c r="B35" s="7">
        <v>5.1033974384044178E-3</v>
      </c>
    </row>
    <row r="36" spans="1:2" hidden="1" x14ac:dyDescent="0.25">
      <c r="A36" s="5">
        <v>52</v>
      </c>
      <c r="B36" s="7">
        <v>5.2309296202085144E-3</v>
      </c>
    </row>
    <row r="37" spans="1:2" hidden="1" x14ac:dyDescent="0.25">
      <c r="A37" s="5">
        <v>58</v>
      </c>
      <c r="B37" s="7">
        <v>5.3584618020126127E-3</v>
      </c>
    </row>
    <row r="38" spans="1:2" hidden="1" x14ac:dyDescent="0.25">
      <c r="A38" s="5">
        <v>63.999999999999993</v>
      </c>
      <c r="B38" s="7">
        <v>6.8094348270054941E-3</v>
      </c>
    </row>
    <row r="39" spans="1:2" hidden="1" x14ac:dyDescent="0.25">
      <c r="A39" s="8">
        <v>70</v>
      </c>
      <c r="B39" s="10">
        <v>8.2639464638785652E-3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7.3715991179960748E-5</v>
      </c>
    </row>
    <row r="45" spans="1:2" hidden="1" x14ac:dyDescent="0.25">
      <c r="A45" s="5">
        <v>46</v>
      </c>
      <c r="B45" s="21">
        <v>7.7690300064140456E-5</v>
      </c>
    </row>
    <row r="46" spans="1:2" hidden="1" x14ac:dyDescent="0.25">
      <c r="A46" s="5">
        <v>52</v>
      </c>
      <c r="B46" s="21">
        <v>7.9155818642638213E-5</v>
      </c>
    </row>
    <row r="47" spans="1:2" hidden="1" x14ac:dyDescent="0.25">
      <c r="A47" s="5">
        <v>58</v>
      </c>
      <c r="B47" s="21">
        <v>8.0621337221135509E-5</v>
      </c>
    </row>
    <row r="48" spans="1:2" hidden="1" x14ac:dyDescent="0.25">
      <c r="A48" s="5">
        <v>63.999999999999993</v>
      </c>
      <c r="B48" s="21">
        <v>9.167082123782855E-5</v>
      </c>
    </row>
    <row r="49" spans="1:13" hidden="1" x14ac:dyDescent="0.25">
      <c r="A49" s="8">
        <v>70</v>
      </c>
      <c r="B49" s="22">
        <v>1.027459308305596E-4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(0.00529682124747396)*B29</f>
        <v>3.7607430857065114</v>
      </c>
      <c r="C53" s="26" t="s">
        <v>21</v>
      </c>
      <c r="D53" s="26">
        <f>1000 * 0.00529682124747396*B29 / 453592</f>
        <v>8.2910260447858678E-6</v>
      </c>
      <c r="E53" s="21" t="s">
        <v>22</v>
      </c>
    </row>
    <row r="54" spans="1:13" x14ac:dyDescent="0.25">
      <c r="A54" s="5" t="s">
        <v>23</v>
      </c>
      <c r="B54" s="26">
        <f>(1261.3908085321)*B29 / 60</f>
        <v>14.926457900963182</v>
      </c>
      <c r="C54" s="26" t="s">
        <v>24</v>
      </c>
      <c r="D54" s="26">
        <f>(1261.3908085321)*B29 * 0.00220462 / 60</f>
        <v>3.2907167617621448E-2</v>
      </c>
      <c r="E54" s="21" t="s">
        <v>25</v>
      </c>
    </row>
    <row r="55" spans="1:13" x14ac:dyDescent="0.25">
      <c r="A55" s="5" t="s">
        <v>26</v>
      </c>
      <c r="B55" s="26">
        <f>(1851.2958701783)*B29 / 60</f>
        <v>21.907001130443216</v>
      </c>
      <c r="C55" s="26" t="s">
        <v>24</v>
      </c>
      <c r="D55" s="26">
        <f>(1851.2958701783)*B29 * 0.00220462 / 60</f>
        <v>4.8296612832197723E-2</v>
      </c>
      <c r="E55" s="21" t="s">
        <v>25</v>
      </c>
    </row>
    <row r="56" spans="1:13" x14ac:dyDescent="0.25">
      <c r="A56" s="8" t="s">
        <v>27</v>
      </c>
      <c r="B56" s="27">
        <f>0.0000799130032415284</f>
        <v>7.9913003241528403E-5</v>
      </c>
      <c r="C56" s="27" t="s">
        <v>28</v>
      </c>
      <c r="D56" s="27">
        <f>0.0000799130032415284</f>
        <v>7.9913003241528403E-5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5.4427980635354682</v>
      </c>
      <c r="C62" s="26">
        <v>4.3079395056034233</v>
      </c>
      <c r="D62" s="26">
        <v>3.421495832789581</v>
      </c>
      <c r="E62" s="26">
        <v>2.7419504111181192</v>
      </c>
      <c r="F62" s="26">
        <v>2.2316403436247758</v>
      </c>
      <c r="G62" s="26">
        <v>1.856756470356862</v>
      </c>
      <c r="H62" s="26">
        <v>1.5873433683732481</v>
      </c>
      <c r="I62" s="26">
        <v>1.397299351744379</v>
      </c>
      <c r="J62" s="26">
        <v>1.3249377297990841</v>
      </c>
      <c r="K62" s="26">
        <v>1.264376471552243</v>
      </c>
      <c r="L62" s="26">
        <v>1.213436729797182</v>
      </c>
      <c r="M62" s="21">
        <v>1.1701805158904239</v>
      </c>
    </row>
    <row r="63" spans="1:13" hidden="1" x14ac:dyDescent="0.25">
      <c r="A63" s="5">
        <v>46</v>
      </c>
      <c r="B63" s="26">
        <v>5.7420146882987488</v>
      </c>
      <c r="C63" s="26">
        <v>4.5416328683916456</v>
      </c>
      <c r="D63" s="26">
        <v>3.6004174634006159</v>
      </c>
      <c r="E63" s="26">
        <v>2.8759465166125451</v>
      </c>
      <c r="F63" s="26">
        <v>2.329651808325877</v>
      </c>
      <c r="G63" s="26">
        <v>1.9268188558506301</v>
      </c>
      <c r="H63" s="26">
        <v>1.636586913508381</v>
      </c>
      <c r="I63" s="26">
        <v>1.4319489726322809</v>
      </c>
      <c r="J63" s="26">
        <v>1.3543418187497449</v>
      </c>
      <c r="K63" s="26">
        <v>1.28975176156703</v>
      </c>
      <c r="L63" s="26">
        <v>1.2358867885352991</v>
      </c>
      <c r="M63" s="21">
        <v>1.1906957456689109</v>
      </c>
    </row>
    <row r="64" spans="1:13" hidden="1" x14ac:dyDescent="0.25">
      <c r="A64" s="5">
        <v>52</v>
      </c>
      <c r="B64" s="26">
        <v>6.0582301548561501</v>
      </c>
      <c r="C64" s="26">
        <v>4.790298081760529</v>
      </c>
      <c r="D64" s="26">
        <v>3.7924126512325551</v>
      </c>
      <c r="E64" s="26">
        <v>3.0212465838218181</v>
      </c>
      <c r="F64" s="26">
        <v>2.4373263370894751</v>
      </c>
      <c r="G64" s="26">
        <v>2.0050321056082412</v>
      </c>
      <c r="H64" s="26">
        <v>1.6925978209624091</v>
      </c>
      <c r="I64" s="26">
        <v>1.47211115174783</v>
      </c>
      <c r="J64" s="26">
        <v>1.388679325577568</v>
      </c>
      <c r="K64" s="26">
        <v>1.3195135035719181</v>
      </c>
      <c r="L64" s="26">
        <v>1.262208507839881</v>
      </c>
      <c r="M64" s="21">
        <v>1.214600019053653</v>
      </c>
    </row>
    <row r="65" spans="1:13" hidden="1" x14ac:dyDescent="0.25">
      <c r="A65" s="5">
        <v>58</v>
      </c>
      <c r="B65" s="26">
        <v>6.3744456214135514</v>
      </c>
      <c r="C65" s="26">
        <v>5.0389632951294123</v>
      </c>
      <c r="D65" s="26">
        <v>3.9844078390644939</v>
      </c>
      <c r="E65" s="26">
        <v>3.1665466510310911</v>
      </c>
      <c r="F65" s="26">
        <v>2.5450008658530718</v>
      </c>
      <c r="G65" s="26">
        <v>2.083245355365853</v>
      </c>
      <c r="H65" s="26">
        <v>1.7486087284164371</v>
      </c>
      <c r="I65" s="26">
        <v>1.512273330863378</v>
      </c>
      <c r="J65" s="26">
        <v>1.423016832405392</v>
      </c>
      <c r="K65" s="26">
        <v>1.349275245576806</v>
      </c>
      <c r="L65" s="26">
        <v>1.2885302271444621</v>
      </c>
      <c r="M65" s="21">
        <v>1.238504292438396</v>
      </c>
    </row>
    <row r="66" spans="1:13" hidden="1" x14ac:dyDescent="0.25">
      <c r="A66" s="5">
        <v>63.999999999999993</v>
      </c>
      <c r="B66" s="26">
        <v>6.7161712112224974</v>
      </c>
      <c r="C66" s="26">
        <v>5.3099041820356216</v>
      </c>
      <c r="D66" s="26">
        <v>4.1956635354452114</v>
      </c>
      <c r="E66" s="26">
        <v>3.3283113465262648</v>
      </c>
      <c r="F66" s="26">
        <v>2.6665634273653569</v>
      </c>
      <c r="G66" s="26">
        <v>2.172989327060614</v>
      </c>
      <c r="H66" s="26">
        <v>1.8140123317217409</v>
      </c>
      <c r="I66" s="26">
        <v>1.559909464470004</v>
      </c>
      <c r="J66" s="26">
        <v>1.463951154816316</v>
      </c>
      <c r="K66" s="26">
        <v>1.384811485438233</v>
      </c>
      <c r="L66" s="26">
        <v>1.3198589477604401</v>
      </c>
      <c r="M66" s="21">
        <v>1.266702891770815</v>
      </c>
    </row>
    <row r="67" spans="1:13" hidden="1" x14ac:dyDescent="0.25">
      <c r="A67" s="8">
        <v>70</v>
      </c>
      <c r="B67" s="27">
        <v>7.0579650099171438</v>
      </c>
      <c r="C67" s="27">
        <v>5.5809046295662634</v>
      </c>
      <c r="D67" s="27">
        <v>4.4069707305118877</v>
      </c>
      <c r="E67" s="27">
        <v>3.4901200650917228</v>
      </c>
      <c r="F67" s="27">
        <v>2.7881631226550452</v>
      </c>
      <c r="G67" s="27">
        <v>2.2627641295626941</v>
      </c>
      <c r="H67" s="27">
        <v>1.8794410491870741</v>
      </c>
      <c r="I67" s="27">
        <v>1.607565581912167</v>
      </c>
      <c r="J67" s="27">
        <v>1.50490311577158</v>
      </c>
      <c r="K67" s="27">
        <v>1.4203631651335009</v>
      </c>
      <c r="L67" s="27">
        <v>1.351201056080459</v>
      </c>
      <c r="M67" s="22">
        <v>1.2949129732581739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6.2216081459108069E-3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4.9187751086677859E-3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3.891610164945724E-3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3.0963182852132764E-3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2.4929581769506668E-3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2.0454422846496742E-3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1.7215367898136566E-3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1.4928616109575301E-3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1.4064203707719436E-3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1.3348904036077768E-3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1.2758080628139145E-3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1.2269505603024369E-3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40</v>
      </c>
      <c r="B86" s="7">
        <v>0.77273187495332718</v>
      </c>
    </row>
    <row r="87" spans="1:2" x14ac:dyDescent="0.25">
      <c r="A87" s="5">
        <v>46</v>
      </c>
      <c r="B87" s="7">
        <v>0.86667399140138468</v>
      </c>
    </row>
    <row r="88" spans="1:2" x14ac:dyDescent="0.25">
      <c r="A88" s="5">
        <v>52</v>
      </c>
      <c r="B88" s="7">
        <v>0.95458124981805403</v>
      </c>
    </row>
    <row r="89" spans="1:2" x14ac:dyDescent="0.25">
      <c r="A89" s="5">
        <v>58</v>
      </c>
      <c r="B89" s="7">
        <v>1.0424885082347231</v>
      </c>
    </row>
    <row r="90" spans="1:2" x14ac:dyDescent="0.25">
      <c r="A90" s="5">
        <v>64</v>
      </c>
      <c r="B90" s="7">
        <v>1.0730761660578449</v>
      </c>
    </row>
    <row r="91" spans="1:2" x14ac:dyDescent="0.25">
      <c r="A91" s="8">
        <v>70</v>
      </c>
      <c r="B91" s="10">
        <v>1.103510562916814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40</v>
      </c>
      <c r="B95" s="7">
        <v>0.83252681990000288</v>
      </c>
    </row>
    <row r="96" spans="1:2" x14ac:dyDescent="0.25">
      <c r="A96" s="5">
        <v>46</v>
      </c>
      <c r="B96" s="7">
        <v>0.90262267498559978</v>
      </c>
    </row>
    <row r="97" spans="1:2" x14ac:dyDescent="0.25">
      <c r="A97" s="5">
        <v>52</v>
      </c>
      <c r="B97" s="7">
        <v>0.96682750466542411</v>
      </c>
    </row>
    <row r="98" spans="1:2" x14ac:dyDescent="0.25">
      <c r="A98" s="5">
        <v>58</v>
      </c>
      <c r="B98" s="7">
        <v>1.0310323343452481</v>
      </c>
    </row>
    <row r="99" spans="1:2" x14ac:dyDescent="0.25">
      <c r="A99" s="5">
        <v>64</v>
      </c>
      <c r="B99" s="7">
        <v>1.0828403500134891</v>
      </c>
    </row>
    <row r="100" spans="1:2" x14ac:dyDescent="0.25">
      <c r="A100" s="8">
        <v>70</v>
      </c>
      <c r="B100" s="10">
        <v>1.134615219120201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40</v>
      </c>
      <c r="B104" s="7">
        <v>0.93460244105883739</v>
      </c>
    </row>
    <row r="105" spans="1:2" x14ac:dyDescent="0.25">
      <c r="A105" s="5">
        <v>46</v>
      </c>
      <c r="B105" s="7">
        <v>0.96348304010413977</v>
      </c>
    </row>
    <row r="106" spans="1:2" x14ac:dyDescent="0.25">
      <c r="A106" s="5">
        <v>52</v>
      </c>
      <c r="B106" s="7">
        <v>0.98756015651899265</v>
      </c>
    </row>
    <row r="107" spans="1:2" x14ac:dyDescent="0.25">
      <c r="A107" s="5">
        <v>58</v>
      </c>
      <c r="B107" s="7">
        <v>1.011637272933845</v>
      </c>
    </row>
    <row r="108" spans="1:2" x14ac:dyDescent="0.25">
      <c r="A108" s="5">
        <v>64</v>
      </c>
      <c r="B108" s="7">
        <v>1.285570063413578</v>
      </c>
    </row>
    <row r="109" spans="1:2" x14ac:dyDescent="0.25">
      <c r="A109" s="8">
        <v>70</v>
      </c>
      <c r="B109" s="10">
        <v>1.560170917192951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40</v>
      </c>
      <c r="B113" s="7">
        <v>0.94717623868974021</v>
      </c>
    </row>
    <row r="114" spans="1:2" x14ac:dyDescent="0.25">
      <c r="A114" s="5">
        <v>45</v>
      </c>
      <c r="B114" s="7">
        <v>0.96246962878788167</v>
      </c>
    </row>
    <row r="115" spans="1:2" x14ac:dyDescent="0.25">
      <c r="A115" s="5">
        <v>50</v>
      </c>
      <c r="B115" s="7">
        <v>0.98104902047704912</v>
      </c>
    </row>
    <row r="116" spans="1:2" x14ac:dyDescent="0.25">
      <c r="A116" s="5">
        <v>55</v>
      </c>
      <c r="B116" s="7">
        <v>0.99962841216621667</v>
      </c>
    </row>
    <row r="117" spans="1:2" x14ac:dyDescent="0.25">
      <c r="A117" s="5">
        <v>60</v>
      </c>
      <c r="B117" s="7">
        <v>1.0196420335053329</v>
      </c>
    </row>
    <row r="118" spans="1:2" x14ac:dyDescent="0.25">
      <c r="A118" s="5">
        <v>65</v>
      </c>
      <c r="B118" s="7">
        <v>1.041835915239733</v>
      </c>
    </row>
    <row r="119" spans="1:2" x14ac:dyDescent="0.25">
      <c r="A119" s="8">
        <v>70</v>
      </c>
      <c r="B119" s="10">
        <v>1.064029796974133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5.2968212474739651E-3</v>
      </c>
    </row>
    <row r="35" spans="1:2" hidden="1" x14ac:dyDescent="0.25">
      <c r="A35" s="5">
        <v>61.079999999999991</v>
      </c>
      <c r="B35" s="7">
        <v>6.1015724970606014E-3</v>
      </c>
    </row>
    <row r="36" spans="1:2" hidden="1" x14ac:dyDescent="0.25">
      <c r="A36" s="5">
        <v>67.06</v>
      </c>
      <c r="B36" s="7">
        <v>7.5512357618107628E-3</v>
      </c>
    </row>
    <row r="37" spans="1:2" hidden="1" x14ac:dyDescent="0.25">
      <c r="A37" s="5">
        <v>73.039999999999992</v>
      </c>
      <c r="B37" s="7">
        <v>1.23812642554584E-2</v>
      </c>
    </row>
    <row r="38" spans="1:2" hidden="1" x14ac:dyDescent="0.25">
      <c r="A38" s="5">
        <v>79.02</v>
      </c>
      <c r="B38" s="7">
        <v>5.2705127652529833E-2</v>
      </c>
    </row>
    <row r="39" spans="1:2" hidden="1" x14ac:dyDescent="0.25">
      <c r="A39" s="8">
        <v>85</v>
      </c>
      <c r="B39" s="10">
        <v>9.3028991049601245E-2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7.9913003241528498E-5</v>
      </c>
    </row>
    <row r="45" spans="1:2" hidden="1" x14ac:dyDescent="0.25">
      <c r="A45" s="5">
        <v>61.079999999999991</v>
      </c>
      <c r="B45" s="21">
        <v>8.6280934569366252E-5</v>
      </c>
    </row>
    <row r="46" spans="1:2" hidden="1" x14ac:dyDescent="0.25">
      <c r="A46" s="5">
        <v>67.06</v>
      </c>
      <c r="B46" s="21">
        <v>9.7319127130121257E-5</v>
      </c>
    </row>
    <row r="47" spans="1:2" hidden="1" x14ac:dyDescent="0.25">
      <c r="A47" s="5">
        <v>73.039999999999992</v>
      </c>
      <c r="B47" s="21">
        <v>1.115773124333639E-4</v>
      </c>
    </row>
    <row r="48" spans="1:2" hidden="1" x14ac:dyDescent="0.25">
      <c r="A48" s="5">
        <v>79.02</v>
      </c>
      <c r="B48" s="21">
        <v>1.5964542153272719E-4</v>
      </c>
    </row>
    <row r="49" spans="1:13" hidden="1" x14ac:dyDescent="0.25">
      <c r="A49" s="8">
        <v>85</v>
      </c>
      <c r="B49" s="22">
        <v>2.0771353063209029E-4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(0.0119612617777499)*B29</f>
        <v>8.4924958622024285</v>
      </c>
      <c r="C53" s="26" t="s">
        <v>21</v>
      </c>
      <c r="D53" s="26">
        <f>1000 * 0.0119612617777499*B29 / 453592</f>
        <v>1.8722763766121157E-5</v>
      </c>
      <c r="E53" s="21" t="s">
        <v>22</v>
      </c>
    </row>
    <row r="54" spans="1:13" x14ac:dyDescent="0.25">
      <c r="A54" s="5" t="s">
        <v>23</v>
      </c>
      <c r="B54" s="26">
        <f>(1457.10938600911)*B29 / 60</f>
        <v>17.242461067774467</v>
      </c>
      <c r="C54" s="26" t="s">
        <v>24</v>
      </c>
      <c r="D54" s="26">
        <f>(1457.10938600911)*B29 * 0.00220462 / 60</f>
        <v>3.8013074519236946E-2</v>
      </c>
      <c r="E54" s="21" t="s">
        <v>25</v>
      </c>
    </row>
    <row r="55" spans="1:13" x14ac:dyDescent="0.25">
      <c r="A55" s="5" t="s">
        <v>26</v>
      </c>
      <c r="B55" s="26">
        <f>(2048.87196959439)*B29 / 60</f>
        <v>24.244984973533615</v>
      </c>
      <c r="C55" s="26" t="s">
        <v>24</v>
      </c>
      <c r="D55" s="26">
        <f>(2048.87196959439)*B29 * 0.00220462 / 60</f>
        <v>5.3450978772351679E-2</v>
      </c>
      <c r="E55" s="21" t="s">
        <v>25</v>
      </c>
    </row>
    <row r="56" spans="1:13" x14ac:dyDescent="0.25">
      <c r="A56" s="8" t="s">
        <v>27</v>
      </c>
      <c r="B56" s="27">
        <f>0.000110337470233081</f>
        <v>1.10337470233081E-4</v>
      </c>
      <c r="C56" s="27" t="s">
        <v>28</v>
      </c>
      <c r="D56" s="27">
        <f>0.000110337470233081</f>
        <v>1.10337470233081E-4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6.2216081459108077</v>
      </c>
      <c r="C62" s="26">
        <v>4.918775108667786</v>
      </c>
      <c r="D62" s="26">
        <v>3.8916101649457242</v>
      </c>
      <c r="E62" s="26">
        <v>3.0963182852132749</v>
      </c>
      <c r="F62" s="26">
        <v>2.4929581769506668</v>
      </c>
      <c r="G62" s="26">
        <v>2.045442284649674</v>
      </c>
      <c r="H62" s="26">
        <v>1.7215367898136571</v>
      </c>
      <c r="I62" s="26">
        <v>1.4928616109575299</v>
      </c>
      <c r="J62" s="26">
        <v>1.406420370771944</v>
      </c>
      <c r="K62" s="26">
        <v>1.334890403607776</v>
      </c>
      <c r="L62" s="26">
        <v>1.2758080628139139</v>
      </c>
      <c r="M62" s="21">
        <v>1.2269505603024371</v>
      </c>
    </row>
    <row r="63" spans="1:13" hidden="1" x14ac:dyDescent="0.25">
      <c r="A63" s="5">
        <v>61.079999999999991</v>
      </c>
      <c r="B63" s="26">
        <v>6.5498315625244361</v>
      </c>
      <c r="C63" s="26">
        <v>5.1780172975707099</v>
      </c>
      <c r="D63" s="26">
        <v>4.092827367179428</v>
      </c>
      <c r="E63" s="26">
        <v>3.249564436824409</v>
      </c>
      <c r="F63" s="26">
        <v>2.607384908991043</v>
      </c>
      <c r="G63" s="26">
        <v>2.1292989231762678</v>
      </c>
      <c r="H63" s="26">
        <v>1.7821703558886119</v>
      </c>
      <c r="I63" s="26">
        <v>1.536716820648151</v>
      </c>
      <c r="J63" s="26">
        <v>1.4440212004847539</v>
      </c>
      <c r="K63" s="26">
        <v>1.3675096679865359</v>
      </c>
      <c r="L63" s="26">
        <v>1.30460578837803</v>
      </c>
      <c r="M63" s="21">
        <v>1.252973985446967</v>
      </c>
    </row>
    <row r="64" spans="1:13" hidden="1" x14ac:dyDescent="0.25">
      <c r="A64" s="5">
        <v>67.06</v>
      </c>
      <c r="B64" s="26">
        <v>6.8904860485567667</v>
      </c>
      <c r="C64" s="26">
        <v>5.4481144102762498</v>
      </c>
      <c r="D64" s="26">
        <v>4.3034302049292146</v>
      </c>
      <c r="E64" s="26">
        <v>3.4108337929946488</v>
      </c>
      <c r="F64" s="26">
        <v>2.7285792719630981</v>
      </c>
      <c r="G64" s="26">
        <v>2.2187744763366748</v>
      </c>
      <c r="H64" s="26">
        <v>1.8473809776290611</v>
      </c>
      <c r="I64" s="26">
        <v>1.5842140843655079</v>
      </c>
      <c r="J64" s="26">
        <v>1.4848366549034999</v>
      </c>
      <c r="K64" s="26">
        <v>1.4029428420828201</v>
      </c>
      <c r="L64" s="26">
        <v>1.33584342300365</v>
      </c>
      <c r="M64" s="21">
        <v>1.281090033329368</v>
      </c>
    </row>
    <row r="65" spans="1:13" hidden="1" x14ac:dyDescent="0.25">
      <c r="A65" s="5">
        <v>73.039999999999992</v>
      </c>
      <c r="B65" s="26">
        <v>7.2330762548595846</v>
      </c>
      <c r="C65" s="26">
        <v>5.7198852302536274</v>
      </c>
      <c r="D65" s="26">
        <v>4.5154637924430618</v>
      </c>
      <c r="E65" s="26">
        <v>3.5733099969120321</v>
      </c>
      <c r="F65" s="26">
        <v>2.85077563615625</v>
      </c>
      <c r="G65" s="26">
        <v>2.309066239682998</v>
      </c>
      <c r="H65" s="26">
        <v>1.9132410740111141</v>
      </c>
      <c r="I65" s="26">
        <v>1.632213142671022</v>
      </c>
      <c r="J65" s="26">
        <v>1.526087209692756</v>
      </c>
      <c r="K65" s="26">
        <v>1.4387491862046831</v>
      </c>
      <c r="L65" s="26">
        <v>1.367397061182634</v>
      </c>
      <c r="M65" s="21">
        <v>1.309469682165636</v>
      </c>
    </row>
    <row r="66" spans="1:13" hidden="1" x14ac:dyDescent="0.25">
      <c r="A66" s="5">
        <v>79.02</v>
      </c>
      <c r="B66" s="26">
        <v>7.5959915240025238</v>
      </c>
      <c r="C66" s="26">
        <v>6.009229976585325</v>
      </c>
      <c r="D66" s="26">
        <v>4.7425202524795216</v>
      </c>
      <c r="E66" s="26">
        <v>3.7484581021744319</v>
      </c>
      <c r="F66" s="26">
        <v>2.9834930131709259</v>
      </c>
      <c r="G66" s="26">
        <v>2.407928209981451</v>
      </c>
      <c r="H66" s="26">
        <v>1.985920654130013</v>
      </c>
      <c r="I66" s="26">
        <v>1.6854810441521939</v>
      </c>
      <c r="J66" s="26">
        <v>1.5719063183723641</v>
      </c>
      <c r="K66" s="26">
        <v>1.478473815595126</v>
      </c>
      <c r="L66" s="26">
        <v>1.4022687366719511</v>
      </c>
      <c r="M66" s="21">
        <v>1.340617141017507</v>
      </c>
    </row>
    <row r="67" spans="1:13" hidden="1" x14ac:dyDescent="0.25">
      <c r="A67" s="8">
        <v>85</v>
      </c>
      <c r="B67" s="27">
        <v>7.9589067931454629</v>
      </c>
      <c r="C67" s="27">
        <v>6.2985747229170226</v>
      </c>
      <c r="D67" s="27">
        <v>4.9695767125159831</v>
      </c>
      <c r="E67" s="27">
        <v>3.9236062074368312</v>
      </c>
      <c r="F67" s="27">
        <v>3.1162103901856009</v>
      </c>
      <c r="G67" s="27">
        <v>2.5067901802799031</v>
      </c>
      <c r="H67" s="27">
        <v>2.0586002342489111</v>
      </c>
      <c r="I67" s="27">
        <v>1.738748945633366</v>
      </c>
      <c r="J67" s="27">
        <v>1.6177254270519721</v>
      </c>
      <c r="K67" s="27">
        <v>1.5181984449855701</v>
      </c>
      <c r="L67" s="27">
        <v>1.437140412161269</v>
      </c>
      <c r="M67" s="22">
        <v>1.371764599869377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7.2032858021376014E-3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5.6962529850382035E-3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4.4970260891809876E-3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3.5591816313539988E-3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2.8401498653568449E-3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2.3012147820007092E-3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1.9075141091083271E-3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1.6280393115140205E-3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1.5225002049284728E-3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1.4356355910636516E-3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1.3646532665583745E-3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1.307001886614656E-3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55.1</v>
      </c>
      <c r="B86" s="7">
        <v>0.89582214651733483</v>
      </c>
    </row>
    <row r="87" spans="1:2" x14ac:dyDescent="0.25">
      <c r="A87" s="5">
        <v>61.08</v>
      </c>
      <c r="B87" s="7">
        <v>0.94801700851641268</v>
      </c>
    </row>
    <row r="88" spans="1:2" x14ac:dyDescent="0.25">
      <c r="A88" s="5">
        <v>67.06</v>
      </c>
      <c r="B88" s="7">
        <v>0.97518993588283343</v>
      </c>
    </row>
    <row r="89" spans="1:2" x14ac:dyDescent="0.25">
      <c r="A89" s="5">
        <v>73.039999999999992</v>
      </c>
      <c r="B89" s="7">
        <v>0.99297349062416562</v>
      </c>
    </row>
    <row r="90" spans="1:2" x14ac:dyDescent="0.25">
      <c r="A90" s="5">
        <v>79.02</v>
      </c>
      <c r="B90" s="7">
        <v>0.91216863280206961</v>
      </c>
    </row>
    <row r="91" spans="1:2" x14ac:dyDescent="0.25">
      <c r="A91" s="8">
        <v>85</v>
      </c>
      <c r="B91" s="10">
        <v>0.83136377497997382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55.1</v>
      </c>
      <c r="B95" s="7">
        <v>0.86478209697609465</v>
      </c>
    </row>
    <row r="96" spans="1:2" x14ac:dyDescent="0.25">
      <c r="A96" s="5">
        <v>61.08</v>
      </c>
      <c r="B96" s="7">
        <v>0.91463094503496745</v>
      </c>
    </row>
    <row r="97" spans="1:2" x14ac:dyDescent="0.25">
      <c r="A97" s="5">
        <v>67.06</v>
      </c>
      <c r="B97" s="7">
        <v>0.95925567831214353</v>
      </c>
    </row>
    <row r="98" spans="1:2" x14ac:dyDescent="0.25">
      <c r="A98" s="5">
        <v>73.039999999999992</v>
      </c>
      <c r="B98" s="7">
        <v>1.0027440975402671</v>
      </c>
    </row>
    <row r="99" spans="1:2" x14ac:dyDescent="0.25">
      <c r="A99" s="5">
        <v>79.02</v>
      </c>
      <c r="B99" s="7">
        <v>1.0343012192533381</v>
      </c>
    </row>
    <row r="100" spans="1:2" x14ac:dyDescent="0.25">
      <c r="A100" s="8">
        <v>85</v>
      </c>
      <c r="B100" s="10">
        <v>1.06585834096641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55.1</v>
      </c>
      <c r="B104" s="7">
        <v>0.5968355982678083</v>
      </c>
    </row>
    <row r="105" spans="1:2" x14ac:dyDescent="0.25">
      <c r="A105" s="5">
        <v>61.08</v>
      </c>
      <c r="B105" s="7">
        <v>0.68751341635216634</v>
      </c>
    </row>
    <row r="106" spans="1:2" x14ac:dyDescent="0.25">
      <c r="A106" s="5">
        <v>67.06</v>
      </c>
      <c r="B106" s="7">
        <v>0.85085867598626153</v>
      </c>
    </row>
    <row r="107" spans="1:2" x14ac:dyDescent="0.25">
      <c r="A107" s="5">
        <v>73.039999999999992</v>
      </c>
      <c r="B107" s="7">
        <v>1.395096967401422</v>
      </c>
    </row>
    <row r="108" spans="1:2" x14ac:dyDescent="0.25">
      <c r="A108" s="5">
        <v>79.02</v>
      </c>
      <c r="B108" s="7">
        <v>5.9387120925177976</v>
      </c>
    </row>
    <row r="109" spans="1:2" x14ac:dyDescent="0.25">
      <c r="A109" s="8">
        <v>85</v>
      </c>
      <c r="B109" s="10">
        <v>10.48232721763417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55.1</v>
      </c>
      <c r="B113" s="7">
        <v>0.9300461047733144</v>
      </c>
    </row>
    <row r="114" spans="1:2" x14ac:dyDescent="0.25">
      <c r="A114" s="5">
        <v>60.083333333333343</v>
      </c>
      <c r="B114" s="7">
        <v>0.94865812374572389</v>
      </c>
    </row>
    <row r="115" spans="1:2" x14ac:dyDescent="0.25">
      <c r="A115" s="5">
        <v>65.066666666666663</v>
      </c>
      <c r="B115" s="7">
        <v>0.9692306525584129</v>
      </c>
    </row>
    <row r="116" spans="1:2" x14ac:dyDescent="0.25">
      <c r="A116" s="5">
        <v>70.05</v>
      </c>
      <c r="B116" s="7">
        <v>0.98980318137110201</v>
      </c>
    </row>
    <row r="117" spans="1:2" x14ac:dyDescent="0.25">
      <c r="A117" s="5">
        <v>75.033333333333331</v>
      </c>
      <c r="B117" s="7">
        <v>1.011632354487739</v>
      </c>
    </row>
    <row r="118" spans="1:2" x14ac:dyDescent="0.25">
      <c r="A118" s="5">
        <v>80.016666666666666</v>
      </c>
      <c r="B118" s="7">
        <v>1.034696505627221</v>
      </c>
    </row>
    <row r="119" spans="1:2" x14ac:dyDescent="0.25">
      <c r="A119" s="8">
        <v>85</v>
      </c>
      <c r="B119" s="10">
        <v>1.0577606567667039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1.4148034068493049</v>
      </c>
    </row>
    <row r="35" spans="1:2" hidden="1" x14ac:dyDescent="0.25">
      <c r="A35" s="5">
        <v>61.079999999999991</v>
      </c>
      <c r="B35" s="7">
        <v>1.453790602555902</v>
      </c>
    </row>
    <row r="36" spans="1:2" hidden="1" x14ac:dyDescent="0.25">
      <c r="A36" s="5">
        <v>67.06</v>
      </c>
      <c r="B36" s="7">
        <v>1.5002619692129411</v>
      </c>
    </row>
    <row r="37" spans="1:2" hidden="1" x14ac:dyDescent="0.25">
      <c r="A37" s="5">
        <v>72.52</v>
      </c>
      <c r="B37" s="7">
        <v>1.54269234746502</v>
      </c>
    </row>
    <row r="38" spans="1:2" hidden="1" x14ac:dyDescent="0.25">
      <c r="A38" s="5">
        <v>73.039999999999992</v>
      </c>
      <c r="B38" s="7">
        <v>1.5503264986380469</v>
      </c>
    </row>
    <row r="39" spans="1:2" hidden="1" x14ac:dyDescent="0.25">
      <c r="A39" s="5">
        <v>79.02</v>
      </c>
      <c r="B39" s="7">
        <v>1.638119237127853</v>
      </c>
    </row>
    <row r="40" spans="1:2" hidden="1" x14ac:dyDescent="0.25">
      <c r="A40" s="8">
        <v>85</v>
      </c>
      <c r="B40" s="10">
        <v>1.72591197561766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1851.295870178307</v>
      </c>
    </row>
    <row r="46" spans="1:2" hidden="1" x14ac:dyDescent="0.25">
      <c r="A46" s="5">
        <v>61.079999999999991</v>
      </c>
      <c r="B46" s="7">
        <v>1959.161178977691</v>
      </c>
    </row>
    <row r="47" spans="1:2" hidden="1" x14ac:dyDescent="0.25">
      <c r="A47" s="5">
        <v>67.06</v>
      </c>
      <c r="B47" s="7">
        <v>2015.3164419500119</v>
      </c>
    </row>
    <row r="48" spans="1:2" hidden="1" x14ac:dyDescent="0.25">
      <c r="A48" s="5">
        <v>72.52</v>
      </c>
      <c r="B48" s="7">
        <v>2066.5886385769131</v>
      </c>
    </row>
    <row r="49" spans="1:13" hidden="1" x14ac:dyDescent="0.25">
      <c r="A49" s="5">
        <v>73.039999999999992</v>
      </c>
      <c r="B49" s="7">
        <v>2052.0677341319602</v>
      </c>
    </row>
    <row r="50" spans="1:13" hidden="1" x14ac:dyDescent="0.25">
      <c r="A50" s="5">
        <v>79.02</v>
      </c>
      <c r="B50" s="7">
        <v>1885.077333014993</v>
      </c>
    </row>
    <row r="51" spans="1:13" hidden="1" x14ac:dyDescent="0.25">
      <c r="A51" s="8">
        <v>85</v>
      </c>
      <c r="B51" s="10">
        <v>1718.0869318980269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6.2216081459108077</v>
      </c>
      <c r="C56" s="6">
        <v>4.918775108667786</v>
      </c>
      <c r="D56" s="6">
        <v>3.8916101649457242</v>
      </c>
      <c r="E56" s="6">
        <v>3.0963182852132749</v>
      </c>
      <c r="F56" s="6">
        <v>2.4929581769506668</v>
      </c>
      <c r="G56" s="6">
        <v>2.045442284649674</v>
      </c>
      <c r="H56" s="6">
        <v>1.7215367898136571</v>
      </c>
      <c r="I56" s="6">
        <v>1.4928616109575299</v>
      </c>
      <c r="J56" s="6">
        <v>1.406420370771944</v>
      </c>
      <c r="K56" s="6">
        <v>1.334890403607776</v>
      </c>
      <c r="L56" s="6">
        <v>1.2758080628139139</v>
      </c>
      <c r="M56" s="7">
        <v>1.2269505603024371</v>
      </c>
    </row>
    <row r="57" spans="1:13" hidden="1" x14ac:dyDescent="0.25">
      <c r="A57" s="5">
        <v>61.079999999999991</v>
      </c>
      <c r="B57" s="6">
        <v>6.5498315625244361</v>
      </c>
      <c r="C57" s="6">
        <v>5.1780172975707099</v>
      </c>
      <c r="D57" s="6">
        <v>4.092827367179428</v>
      </c>
      <c r="E57" s="6">
        <v>3.249564436824409</v>
      </c>
      <c r="F57" s="6">
        <v>2.607384908991043</v>
      </c>
      <c r="G57" s="6">
        <v>2.1292989231762678</v>
      </c>
      <c r="H57" s="6">
        <v>1.7821703558886119</v>
      </c>
      <c r="I57" s="6">
        <v>1.536716820648151</v>
      </c>
      <c r="J57" s="6">
        <v>1.4440212004847539</v>
      </c>
      <c r="K57" s="6">
        <v>1.3675096679865359</v>
      </c>
      <c r="L57" s="6">
        <v>1.30460578837803</v>
      </c>
      <c r="M57" s="7">
        <v>1.252973985446967</v>
      </c>
    </row>
    <row r="58" spans="1:13" hidden="1" x14ac:dyDescent="0.25">
      <c r="A58" s="5">
        <v>67.06</v>
      </c>
      <c r="B58" s="6">
        <v>6.8904860485567667</v>
      </c>
      <c r="C58" s="6">
        <v>5.4481144102762498</v>
      </c>
      <c r="D58" s="6">
        <v>4.3034302049292146</v>
      </c>
      <c r="E58" s="6">
        <v>3.4108337929946488</v>
      </c>
      <c r="F58" s="6">
        <v>2.7285792719630981</v>
      </c>
      <c r="G58" s="6">
        <v>2.2187744763366748</v>
      </c>
      <c r="H58" s="6">
        <v>1.8473809776290611</v>
      </c>
      <c r="I58" s="6">
        <v>1.5842140843655079</v>
      </c>
      <c r="J58" s="6">
        <v>1.4848366549034999</v>
      </c>
      <c r="K58" s="6">
        <v>1.4029428420828201</v>
      </c>
      <c r="L58" s="6">
        <v>1.33584342300365</v>
      </c>
      <c r="M58" s="7">
        <v>1.281090033329368</v>
      </c>
    </row>
    <row r="59" spans="1:13" hidden="1" x14ac:dyDescent="0.25">
      <c r="A59" s="5">
        <v>72.52</v>
      </c>
      <c r="B59" s="6">
        <v>7.2015184053688941</v>
      </c>
      <c r="C59" s="6">
        <v>5.6947248175291323</v>
      </c>
      <c r="D59" s="6">
        <v>4.4957197524398911</v>
      </c>
      <c r="E59" s="6">
        <v>3.5580797268892148</v>
      </c>
      <c r="F59" s="6">
        <v>2.8392349946767141</v>
      </c>
      <c r="G59" s="6">
        <v>2.300469546613567</v>
      </c>
      <c r="H59" s="6">
        <v>1.9069211105225139</v>
      </c>
      <c r="I59" s="6">
        <v>1.6275811512378759</v>
      </c>
      <c r="J59" s="6">
        <v>1.5221029393727901</v>
      </c>
      <c r="K59" s="6">
        <v>1.435294870605514</v>
      </c>
      <c r="L59" s="6">
        <v>1.364364741574867</v>
      </c>
      <c r="M59" s="7">
        <v>1.306761207482865</v>
      </c>
    </row>
    <row r="60" spans="1:13" hidden="1" x14ac:dyDescent="0.25">
      <c r="A60" s="5">
        <v>73.039999999999992</v>
      </c>
      <c r="B60" s="6">
        <v>7.2330762548595846</v>
      </c>
      <c r="C60" s="6">
        <v>5.7198852302536274</v>
      </c>
      <c r="D60" s="6">
        <v>4.5154637924430618</v>
      </c>
      <c r="E60" s="6">
        <v>3.5733099969120321</v>
      </c>
      <c r="F60" s="6">
        <v>2.85077563615625</v>
      </c>
      <c r="G60" s="6">
        <v>2.309066239682998</v>
      </c>
      <c r="H60" s="6">
        <v>1.9132410740111141</v>
      </c>
      <c r="I60" s="6">
        <v>1.632213142671022</v>
      </c>
      <c r="J60" s="6">
        <v>1.526087209692756</v>
      </c>
      <c r="K60" s="6">
        <v>1.4387491862046831</v>
      </c>
      <c r="L60" s="6">
        <v>1.367397061182634</v>
      </c>
      <c r="M60" s="7">
        <v>1.309469682165636</v>
      </c>
    </row>
    <row r="61" spans="1:13" hidden="1" x14ac:dyDescent="0.25">
      <c r="A61" s="5">
        <v>79.02</v>
      </c>
      <c r="B61" s="6">
        <v>7.5959915240025238</v>
      </c>
      <c r="C61" s="6">
        <v>6.009229976585325</v>
      </c>
      <c r="D61" s="6">
        <v>4.7425202524795216</v>
      </c>
      <c r="E61" s="6">
        <v>3.7484581021744319</v>
      </c>
      <c r="F61" s="6">
        <v>2.9834930131709259</v>
      </c>
      <c r="G61" s="6">
        <v>2.407928209981451</v>
      </c>
      <c r="H61" s="6">
        <v>1.985920654130013</v>
      </c>
      <c r="I61" s="6">
        <v>1.6854810441521939</v>
      </c>
      <c r="J61" s="6">
        <v>1.5719063183723641</v>
      </c>
      <c r="K61" s="6">
        <v>1.478473815595126</v>
      </c>
      <c r="L61" s="6">
        <v>1.4022687366719511</v>
      </c>
      <c r="M61" s="7">
        <v>1.340617141017507</v>
      </c>
    </row>
    <row r="62" spans="1:13" hidden="1" x14ac:dyDescent="0.25">
      <c r="A62" s="8">
        <v>85</v>
      </c>
      <c r="B62" s="9">
        <v>7.9589067931454629</v>
      </c>
      <c r="C62" s="9">
        <v>6.2985747229170226</v>
      </c>
      <c r="D62" s="9">
        <v>4.9695767125159831</v>
      </c>
      <c r="E62" s="9">
        <v>3.9236062074368312</v>
      </c>
      <c r="F62" s="9">
        <v>3.1162103901856009</v>
      </c>
      <c r="G62" s="9">
        <v>2.5067901802799031</v>
      </c>
      <c r="H62" s="9">
        <v>2.0586002342489111</v>
      </c>
      <c r="I62" s="9">
        <v>1.738748945633366</v>
      </c>
      <c r="J62" s="9">
        <v>1.6177254270519721</v>
      </c>
      <c r="K62" s="9">
        <v>1.5181984449855701</v>
      </c>
      <c r="L62" s="9">
        <v>1.437140412161269</v>
      </c>
      <c r="M62" s="10">
        <v>1.371764599869377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1261.390808532105</v>
      </c>
    </row>
    <row r="68" spans="1:13" hidden="1" x14ac:dyDescent="0.25">
      <c r="A68" s="5">
        <v>61.079999999999991</v>
      </c>
      <c r="B68" s="7">
        <v>1334.101470532677</v>
      </c>
    </row>
    <row r="69" spans="1:13" hidden="1" x14ac:dyDescent="0.25">
      <c r="A69" s="5">
        <v>67.06</v>
      </c>
      <c r="B69" s="7">
        <v>1399.1921200568229</v>
      </c>
    </row>
    <row r="70" spans="1:13" hidden="1" x14ac:dyDescent="0.25">
      <c r="A70" s="5">
        <v>72.52</v>
      </c>
      <c r="B70" s="7">
        <v>1458.6227131006081</v>
      </c>
    </row>
    <row r="71" spans="1:13" hidden="1" x14ac:dyDescent="0.25">
      <c r="A71" s="5">
        <v>73.039999999999992</v>
      </c>
      <c r="B71" s="7">
        <v>1462.6253160998051</v>
      </c>
    </row>
    <row r="72" spans="1:13" hidden="1" x14ac:dyDescent="0.25">
      <c r="A72" s="5">
        <v>79.02</v>
      </c>
      <c r="B72" s="7">
        <v>1508.655250590572</v>
      </c>
    </row>
    <row r="73" spans="1:13" hidden="1" x14ac:dyDescent="0.25">
      <c r="A73" s="8">
        <v>85</v>
      </c>
      <c r="B73" s="10">
        <v>1554.685185081338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4.1160197757080308</v>
      </c>
      <c r="C78" s="6">
        <v>3.5379682501585381</v>
      </c>
      <c r="D78" s="6">
        <v>3.0616389546564911</v>
      </c>
      <c r="E78" s="6">
        <v>2.674465537676475</v>
      </c>
      <c r="F78" s="6">
        <v>2.364483095139958</v>
      </c>
      <c r="G78" s="6">
        <v>2.1192921531963349</v>
      </c>
      <c r="H78" s="6">
        <v>1.9235723343355331</v>
      </c>
      <c r="I78" s="6">
        <v>1.75513342398538</v>
      </c>
      <c r="J78" s="6">
        <v>1.6725028840171809</v>
      </c>
      <c r="K78" s="6">
        <v>1.587516367063057</v>
      </c>
      <c r="L78" s="6">
        <v>1.5004307290227481</v>
      </c>
      <c r="M78" s="7">
        <v>1.414301401655025</v>
      </c>
    </row>
    <row r="79" spans="1:13" hidden="1" x14ac:dyDescent="0.25">
      <c r="A79" s="5">
        <v>61.079999999999991</v>
      </c>
      <c r="B79" s="6">
        <v>4.1663480704459586</v>
      </c>
      <c r="C79" s="6">
        <v>3.5736462272961709</v>
      </c>
      <c r="D79" s="6">
        <v>3.088050009875777</v>
      </c>
      <c r="E79" s="6">
        <v>2.6961230007000938</v>
      </c>
      <c r="F79" s="6">
        <v>2.3850973691091921</v>
      </c>
      <c r="G79" s="6">
        <v>2.1419547982187628</v>
      </c>
      <c r="H79" s="6">
        <v>1.951401376857173</v>
      </c>
      <c r="I79" s="6">
        <v>1.7926734145979679</v>
      </c>
      <c r="J79" s="6">
        <v>1.7169967149403851</v>
      </c>
      <c r="K79" s="6">
        <v>1.639598074780388</v>
      </c>
      <c r="L79" s="6">
        <v>1.5590890685833001</v>
      </c>
      <c r="M79" s="7">
        <v>1.476742793933064</v>
      </c>
    </row>
    <row r="80" spans="1:13" hidden="1" x14ac:dyDescent="0.25">
      <c r="A80" s="5">
        <v>67.06</v>
      </c>
      <c r="B80" s="6">
        <v>4.2104926419461668</v>
      </c>
      <c r="C80" s="6">
        <v>3.6037899959779729</v>
      </c>
      <c r="D80" s="6">
        <v>3.1117445051911869</v>
      </c>
      <c r="E80" s="6">
        <v>2.720171422910922</v>
      </c>
      <c r="F80" s="6">
        <v>2.4156249042779172</v>
      </c>
      <c r="G80" s="6">
        <v>2.1842584684007438</v>
      </c>
      <c r="H80" s="6">
        <v>2.0092026764458728</v>
      </c>
      <c r="I80" s="6">
        <v>1.866286212034151</v>
      </c>
      <c r="J80" s="6">
        <v>1.7968888664923539</v>
      </c>
      <c r="K80" s="6">
        <v>1.7236320694267271</v>
      </c>
      <c r="L80" s="6">
        <v>1.644575963630291</v>
      </c>
      <c r="M80" s="7">
        <v>1.5608637179253191</v>
      </c>
    </row>
    <row r="81" spans="1:13" hidden="1" x14ac:dyDescent="0.25">
      <c r="A81" s="5">
        <v>72.52</v>
      </c>
      <c r="B81" s="6">
        <v>4.2507985550550522</v>
      </c>
      <c r="C81" s="6">
        <v>3.6313125673830968</v>
      </c>
      <c r="D81" s="6">
        <v>3.1333786096096041</v>
      </c>
      <c r="E81" s="6">
        <v>2.7421286779729841</v>
      </c>
      <c r="F81" s="6">
        <v>2.4434978711711022</v>
      </c>
      <c r="G81" s="6">
        <v>2.2228835585668989</v>
      </c>
      <c r="H81" s="6">
        <v>2.0619777760703379</v>
      </c>
      <c r="I81" s="6">
        <v>1.933497896649796</v>
      </c>
      <c r="J81" s="6">
        <v>1.869833874431108</v>
      </c>
      <c r="K81" s="6">
        <v>1.8003587601907749</v>
      </c>
      <c r="L81" s="6">
        <v>1.7226292156297169</v>
      </c>
      <c r="M81" s="7">
        <v>1.6376697789617249</v>
      </c>
    </row>
    <row r="82" spans="1:13" hidden="1" x14ac:dyDescent="0.25">
      <c r="A82" s="5">
        <v>73.039999999999992</v>
      </c>
      <c r="B82" s="6">
        <v>4.2310899462031593</v>
      </c>
      <c r="C82" s="6">
        <v>3.6067220298657681</v>
      </c>
      <c r="D82" s="6">
        <v>3.1060056460844931</v>
      </c>
      <c r="E82" s="6">
        <v>2.715364549578279</v>
      </c>
      <c r="F82" s="6">
        <v>2.4253403013220951</v>
      </c>
      <c r="G82" s="6">
        <v>2.2414269967011959</v>
      </c>
      <c r="H82" s="6">
        <v>2.2596139109935058</v>
      </c>
      <c r="I82" s="6">
        <v>2.345886273306947</v>
      </c>
      <c r="J82" s="6">
        <v>2.11625879853379</v>
      </c>
      <c r="K82" s="6">
        <v>1.9368633753433671</v>
      </c>
      <c r="L82" s="6">
        <v>1.8025225641920171</v>
      </c>
      <c r="M82" s="7">
        <v>1.687575635449156</v>
      </c>
    </row>
    <row r="83" spans="1:13" hidden="1" x14ac:dyDescent="0.25">
      <c r="A83" s="5">
        <v>79.02</v>
      </c>
      <c r="B83" s="6">
        <v>4.004440944406392</v>
      </c>
      <c r="C83" s="6">
        <v>3.32393084841648</v>
      </c>
      <c r="D83" s="6">
        <v>2.7912165655457151</v>
      </c>
      <c r="E83" s="6">
        <v>2.407577073039167</v>
      </c>
      <c r="F83" s="6">
        <v>2.2165282480585171</v>
      </c>
      <c r="G83" s="6">
        <v>2.4546765352456079</v>
      </c>
      <c r="H83" s="6">
        <v>4.5324294626099464</v>
      </c>
      <c r="I83" s="6">
        <v>7.0883526048642214</v>
      </c>
      <c r="J83" s="6">
        <v>4.9501454257146378</v>
      </c>
      <c r="K83" s="6">
        <v>3.506666449598177</v>
      </c>
      <c r="L83" s="6">
        <v>2.721296072658467</v>
      </c>
      <c r="M83" s="7">
        <v>2.2614929850546059</v>
      </c>
    </row>
    <row r="84" spans="1:13" hidden="1" x14ac:dyDescent="0.25">
      <c r="A84" s="8">
        <v>85</v>
      </c>
      <c r="B84" s="9">
        <v>3.7777919426096251</v>
      </c>
      <c r="C84" s="9">
        <v>3.041139666967192</v>
      </c>
      <c r="D84" s="9">
        <v>2.4764274850069361</v>
      </c>
      <c r="E84" s="9">
        <v>2.099789596500055</v>
      </c>
      <c r="F84" s="9">
        <v>2.0077161947949391</v>
      </c>
      <c r="G84" s="9">
        <v>2.6679260737900208</v>
      </c>
      <c r="H84" s="9">
        <v>6.8052450142263856</v>
      </c>
      <c r="I84" s="9">
        <v>11.83081893642149</v>
      </c>
      <c r="J84" s="9">
        <v>7.7840320528954869</v>
      </c>
      <c r="K84" s="9">
        <v>5.0764695238529871</v>
      </c>
      <c r="L84" s="9">
        <v>3.640069581124918</v>
      </c>
      <c r="M84" s="10">
        <v>2.835410334660057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5.2968212474739651E-3</v>
      </c>
    </row>
    <row r="90" spans="1:13" hidden="1" x14ac:dyDescent="0.25">
      <c r="A90" s="5">
        <v>61.079999999999991</v>
      </c>
      <c r="B90" s="7">
        <v>6.1015724970606014E-3</v>
      </c>
    </row>
    <row r="91" spans="1:13" hidden="1" x14ac:dyDescent="0.25">
      <c r="A91" s="5">
        <v>67.06</v>
      </c>
      <c r="B91" s="7">
        <v>7.5512357618107628E-3</v>
      </c>
    </row>
    <row r="92" spans="1:13" hidden="1" x14ac:dyDescent="0.25">
      <c r="A92" s="5">
        <v>72.52</v>
      </c>
      <c r="B92" s="7">
        <v>8.8748413513652525E-3</v>
      </c>
    </row>
    <row r="93" spans="1:13" hidden="1" x14ac:dyDescent="0.25">
      <c r="A93" s="5">
        <v>73.039999999999992</v>
      </c>
      <c r="B93" s="7">
        <v>1.23812642554584E-2</v>
      </c>
    </row>
    <row r="94" spans="1:13" hidden="1" x14ac:dyDescent="0.25">
      <c r="A94" s="5">
        <v>79.02</v>
      </c>
      <c r="B94" s="7">
        <v>5.2705127652529833E-2</v>
      </c>
    </row>
    <row r="95" spans="1:13" hidden="1" x14ac:dyDescent="0.25">
      <c r="A95" s="8">
        <v>85</v>
      </c>
      <c r="B95" s="10">
        <v>9.3028991049601245E-2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7.9913003241528498E-5</v>
      </c>
    </row>
    <row r="101" spans="1:5" hidden="1" x14ac:dyDescent="0.25">
      <c r="A101" s="5">
        <v>61.079999999999991</v>
      </c>
      <c r="B101" s="21">
        <v>8.6280934569366252E-5</v>
      </c>
    </row>
    <row r="102" spans="1:5" hidden="1" x14ac:dyDescent="0.25">
      <c r="A102" s="5">
        <v>67.06</v>
      </c>
      <c r="B102" s="21">
        <v>9.7319127130121257E-5</v>
      </c>
    </row>
    <row r="103" spans="1:5" hidden="1" x14ac:dyDescent="0.25">
      <c r="A103" s="5">
        <v>72.52</v>
      </c>
      <c r="B103" s="21">
        <v>1.073974768595065E-4</v>
      </c>
    </row>
    <row r="104" spans="1:5" hidden="1" x14ac:dyDescent="0.25">
      <c r="A104" s="5">
        <v>73.039999999999992</v>
      </c>
      <c r="B104" s="21">
        <v>1.115773124333639E-4</v>
      </c>
    </row>
    <row r="105" spans="1:5" hidden="1" x14ac:dyDescent="0.25">
      <c r="A105" s="5">
        <v>79.02</v>
      </c>
      <c r="B105" s="21">
        <v>1.5964542153272719E-4</v>
      </c>
    </row>
    <row r="106" spans="1:5" hidden="1" x14ac:dyDescent="0.25">
      <c r="A106" s="8">
        <v>85</v>
      </c>
      <c r="B106" s="22">
        <v>2.0771353063209029E-4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6.3011373594693181</v>
      </c>
      <c r="C110" s="26" t="s">
        <v>21</v>
      </c>
      <c r="D110" s="26">
        <f ca="1">1000 * FORECAST( B29, OFFSET(B89:B95,MATCH(B29,A89:A95,1)-1,0,2), OFFSET(A89:A95,MATCH(B29,A89:A95,1)-1,0,2) )*B28 / 453592</f>
        <v>1.3891641297618383E-5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17.260368771690526</v>
      </c>
      <c r="C111" s="26" t="s">
        <v>24</v>
      </c>
      <c r="D111" s="26">
        <f ca="1">(FORECAST( B29, OFFSET(B67:B73,MATCH(B29,A67:A73,1)-1,0,2), OFFSET(A67:A73,MATCH(B29,A67:A73,1)-1,0,2) ))*B28 * 0.00220462 / 60</f>
        <v>3.805255420144437E-2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24.454632223160143</v>
      </c>
      <c r="C112" s="26" t="s">
        <v>24</v>
      </c>
      <c r="D112" s="26">
        <f ca="1">(FORECAST( B29, OFFSET(B45:B51,MATCH(B29,A45:A51,1)-1,0,2), OFFSET(A45:A51,MATCH(B29,A45:A51,1)-1,0,2) ))*B28 * 0.00220462 / 60</f>
        <v>5.3913171291823311E-2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1.0739747685950649E-4</v>
      </c>
      <c r="C113" s="27" t="s">
        <v>28</v>
      </c>
      <c r="D113" s="27">
        <f ca="1">FORECAST( B29, OFFSET(B100:B106,MATCH(B29,A100:A106,1)-1,0,2), OFFSET(A100:A106,MATCH(B29,A100:A106,1)-1,0,2) )</f>
        <v>1.0739747685950649E-4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6.2216081459108077</v>
      </c>
      <c r="C119" s="26">
        <v>4.918775108667786</v>
      </c>
      <c r="D119" s="26">
        <v>3.8916101649457242</v>
      </c>
      <c r="E119" s="26">
        <v>3.0963182852132749</v>
      </c>
      <c r="F119" s="26">
        <v>2.4929581769506668</v>
      </c>
      <c r="G119" s="26">
        <v>2.045442284649674</v>
      </c>
      <c r="H119" s="26">
        <v>1.7215367898136571</v>
      </c>
      <c r="I119" s="26">
        <v>1.4928616109575299</v>
      </c>
      <c r="J119" s="26">
        <v>1.406420370771944</v>
      </c>
      <c r="K119" s="26">
        <v>1.334890403607776</v>
      </c>
      <c r="L119" s="26">
        <v>1.2758080628139139</v>
      </c>
      <c r="M119" s="21">
        <v>1.2269505603024371</v>
      </c>
    </row>
    <row r="120" spans="1:13" hidden="1" x14ac:dyDescent="0.25">
      <c r="A120" s="5">
        <v>61.079999999999991</v>
      </c>
      <c r="B120" s="26">
        <v>6.5498315625244361</v>
      </c>
      <c r="C120" s="26">
        <v>5.1780172975707099</v>
      </c>
      <c r="D120" s="26">
        <v>4.092827367179428</v>
      </c>
      <c r="E120" s="26">
        <v>3.249564436824409</v>
      </c>
      <c r="F120" s="26">
        <v>2.607384908991043</v>
      </c>
      <c r="G120" s="26">
        <v>2.1292989231762678</v>
      </c>
      <c r="H120" s="26">
        <v>1.7821703558886119</v>
      </c>
      <c r="I120" s="26">
        <v>1.536716820648151</v>
      </c>
      <c r="J120" s="26">
        <v>1.4440212004847539</v>
      </c>
      <c r="K120" s="26">
        <v>1.3675096679865359</v>
      </c>
      <c r="L120" s="26">
        <v>1.30460578837803</v>
      </c>
      <c r="M120" s="21">
        <v>1.252973985446967</v>
      </c>
    </row>
    <row r="121" spans="1:13" hidden="1" x14ac:dyDescent="0.25">
      <c r="A121" s="5">
        <v>67.06</v>
      </c>
      <c r="B121" s="26">
        <v>6.8904860485567667</v>
      </c>
      <c r="C121" s="26">
        <v>5.4481144102762498</v>
      </c>
      <c r="D121" s="26">
        <v>4.3034302049292146</v>
      </c>
      <c r="E121" s="26">
        <v>3.4108337929946488</v>
      </c>
      <c r="F121" s="26">
        <v>2.7285792719630981</v>
      </c>
      <c r="G121" s="26">
        <v>2.2187744763366748</v>
      </c>
      <c r="H121" s="26">
        <v>1.8473809776290611</v>
      </c>
      <c r="I121" s="26">
        <v>1.5842140843655079</v>
      </c>
      <c r="J121" s="26">
        <v>1.4848366549034999</v>
      </c>
      <c r="K121" s="26">
        <v>1.4029428420828201</v>
      </c>
      <c r="L121" s="26">
        <v>1.33584342300365</v>
      </c>
      <c r="M121" s="21">
        <v>1.281090033329368</v>
      </c>
    </row>
    <row r="122" spans="1:13" hidden="1" x14ac:dyDescent="0.25">
      <c r="A122" s="5">
        <v>72.52</v>
      </c>
      <c r="B122" s="26">
        <v>7.2015184053688941</v>
      </c>
      <c r="C122" s="26">
        <v>5.6947248175291323</v>
      </c>
      <c r="D122" s="26">
        <v>4.4957197524398911</v>
      </c>
      <c r="E122" s="26">
        <v>3.5580797268892148</v>
      </c>
      <c r="F122" s="26">
        <v>2.8392349946767141</v>
      </c>
      <c r="G122" s="26">
        <v>2.300469546613567</v>
      </c>
      <c r="H122" s="26">
        <v>1.9069211105225139</v>
      </c>
      <c r="I122" s="26">
        <v>1.6275811512378759</v>
      </c>
      <c r="J122" s="26">
        <v>1.5221029393727901</v>
      </c>
      <c r="K122" s="26">
        <v>1.435294870605514</v>
      </c>
      <c r="L122" s="26">
        <v>1.364364741574867</v>
      </c>
      <c r="M122" s="21">
        <v>1.306761207482865</v>
      </c>
    </row>
    <row r="123" spans="1:13" hidden="1" x14ac:dyDescent="0.25">
      <c r="A123" s="5">
        <v>73.039999999999992</v>
      </c>
      <c r="B123" s="26">
        <v>7.2330762548595846</v>
      </c>
      <c r="C123" s="26">
        <v>5.7198852302536274</v>
      </c>
      <c r="D123" s="26">
        <v>4.5154637924430618</v>
      </c>
      <c r="E123" s="26">
        <v>3.5733099969120321</v>
      </c>
      <c r="F123" s="26">
        <v>2.85077563615625</v>
      </c>
      <c r="G123" s="26">
        <v>2.309066239682998</v>
      </c>
      <c r="H123" s="26">
        <v>1.9132410740111141</v>
      </c>
      <c r="I123" s="26">
        <v>1.632213142671022</v>
      </c>
      <c r="J123" s="26">
        <v>1.526087209692756</v>
      </c>
      <c r="K123" s="26">
        <v>1.4387491862046831</v>
      </c>
      <c r="L123" s="26">
        <v>1.367397061182634</v>
      </c>
      <c r="M123" s="21">
        <v>1.309469682165636</v>
      </c>
    </row>
    <row r="124" spans="1:13" hidden="1" x14ac:dyDescent="0.25">
      <c r="A124" s="5">
        <v>79.02</v>
      </c>
      <c r="B124" s="26">
        <v>7.5959915240025238</v>
      </c>
      <c r="C124" s="26">
        <v>6.009229976585325</v>
      </c>
      <c r="D124" s="26">
        <v>4.7425202524795216</v>
      </c>
      <c r="E124" s="26">
        <v>3.7484581021744319</v>
      </c>
      <c r="F124" s="26">
        <v>2.9834930131709259</v>
      </c>
      <c r="G124" s="26">
        <v>2.407928209981451</v>
      </c>
      <c r="H124" s="26">
        <v>1.985920654130013</v>
      </c>
      <c r="I124" s="26">
        <v>1.6854810441521939</v>
      </c>
      <c r="J124" s="26">
        <v>1.5719063183723641</v>
      </c>
      <c r="K124" s="26">
        <v>1.478473815595126</v>
      </c>
      <c r="L124" s="26">
        <v>1.4022687366719511</v>
      </c>
      <c r="M124" s="21">
        <v>1.340617141017507</v>
      </c>
    </row>
    <row r="125" spans="1:13" hidden="1" x14ac:dyDescent="0.25">
      <c r="A125" s="8">
        <v>85</v>
      </c>
      <c r="B125" s="27">
        <v>7.9589067931454629</v>
      </c>
      <c r="C125" s="27">
        <v>6.2985747229170226</v>
      </c>
      <c r="D125" s="27">
        <v>4.9695767125159831</v>
      </c>
      <c r="E125" s="27">
        <v>3.9236062074368312</v>
      </c>
      <c r="F125" s="27">
        <v>3.1162103901856009</v>
      </c>
      <c r="G125" s="27">
        <v>2.5067901802799031</v>
      </c>
      <c r="H125" s="27">
        <v>2.0586002342489111</v>
      </c>
      <c r="I125" s="27">
        <v>1.738748945633366</v>
      </c>
      <c r="J125" s="27">
        <v>1.6177254270519721</v>
      </c>
      <c r="K125" s="27">
        <v>1.5181984449855701</v>
      </c>
      <c r="L125" s="27">
        <v>1.437140412161269</v>
      </c>
      <c r="M125" s="22">
        <v>1.371764599869377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7.2015184053688943E-3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5.6947248175291312E-3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4.4957197524398912E-3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3.5580797268892142E-3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2.8392349946767138E-3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2.3004695466135668E-3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1.9069211105225139E-3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1.6275811512378756E-3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1.5221029393727901E-3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1.435294870605514E-3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1.3643647415748669E-3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1.3067612074828649E-3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2022-09-19T04:20:11Z</dcterms:created>
  <dcterms:modified xsi:type="dcterms:W3CDTF">2022-09-19T05:24:50Z</dcterms:modified>
</cp:coreProperties>
</file>