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8_{B16F9465-E3DA-446C-853B-D49FD44CDC72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<sst xmlns="http://schemas.openxmlformats.org/spreadsheetml/2006/main" count="466" uniqueCount="47">
  <si>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HP525L Ford</t>
  </si>
  <si>
    <t>Injector Type:</t>
  </si>
  <si>
    <t>HP525L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</si>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</sst>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78BE02-259E-498F-9FED-F52E05EDA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DB9FF3-07A9-468A-85AF-7907CCCC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13A7EE-0A4B-444C-8C6B-C801D16EB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35738C-85D9-48F5-A835-2480FB985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551387-BC5D-4CC8-9B26-4EF82DA6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CDACE3-A5FE-41F6-8D8A-AB6732FC6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BE142B-915A-4ADA-B02E-52FFFD43E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66A544-F5C2-4862-B043-90240E63F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3.2275136676852148E-3</v>
      </c>
    </row>
    <row r="35" spans="1:2" hidden="1" x14ac:dyDescent="0.25">
      <c r="A35" s="5">
        <v>30</v>
      </c>
      <c r="B35" s="7">
        <v>3.8139625127342528E-3</v>
      </c>
    </row>
    <row r="36" spans="1:2" hidden="1" x14ac:dyDescent="0.25">
      <c r="A36" s="5">
        <v>40</v>
      </c>
      <c r="B36" s="7">
        <v>4.4711800904864863E-3</v>
      </c>
    </row>
    <row r="37" spans="1:2" hidden="1" x14ac:dyDescent="0.25">
      <c r="A37" s="5">
        <v>50</v>
      </c>
      <c r="B37" s="7">
        <v>5.1827095738584119E-3</v>
      </c>
    </row>
    <row r="38" spans="1:2" hidden="1" x14ac:dyDescent="0.25">
      <c r="A38" s="5">
        <v>60.000000000000007</v>
      </c>
      <c r="B38" s="7">
        <v>5.9803066185376607E-3</v>
      </c>
    </row>
    <row r="39" spans="1:2" hidden="1" x14ac:dyDescent="0.25">
      <c r="A39" s="8">
        <v>70</v>
      </c>
      <c r="B39" s="10">
        <v>7.006861249353593E-3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3.8382778641442148E-4</v>
      </c>
    </row>
    <row r="45" spans="1:2" hidden="1" x14ac:dyDescent="0.25">
      <c r="A45" s="5">
        <v>30</v>
      </c>
      <c r="B45" s="21">
        <v>3.9060892120037452E-4</v>
      </c>
    </row>
    <row r="46" spans="1:2" hidden="1" x14ac:dyDescent="0.25">
      <c r="A46" s="5">
        <v>40</v>
      </c>
      <c r="B46" s="21">
        <v>3.9254988163185038E-4</v>
      </c>
    </row>
    <row r="47" spans="1:2" hidden="1" x14ac:dyDescent="0.25">
      <c r="A47" s="5">
        <v>50</v>
      </c>
      <c r="B47" s="21">
        <v>3.9101031379093021E-4</v>
      </c>
    </row>
    <row r="48" spans="1:2" hidden="1" x14ac:dyDescent="0.25">
      <c r="A48" s="5">
        <v>60.000000000000007</v>
      </c>
      <c r="B48" s="21">
        <v>3.874591494950305E-4</v>
      </c>
    </row>
    <row r="49" spans="1:13" hidden="1" x14ac:dyDescent="0.25">
      <c r="A49" s="8">
        <v>70</v>
      </c>
      <c r="B49" s="22">
        <v>3.8339259341363472E-4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(0.00472101943798287)*B29</f>
        <v>3.351923800967838</v>
      </c>
      <c r="C53" s="26" t="s">
        <v>23</v>
      </c>
      <c r="D53" s="26">
        <f>1000 * 0.00472101943798287*B29 / 453592</f>
        <v>7.3897330662089233E-6</v>
      </c>
      <c r="E53" s="21" t="s">
        <v>24</v>
      </c>
    </row>
    <row r="54" spans="1:13" x14ac:dyDescent="0.25">
      <c r="A54" s="5" t="s">
        <v>25</v>
      </c>
      <c r="B54" s="26">
        <f>(510.727872686201)*B29 / 60</f>
        <v>6.0436131601200449</v>
      </c>
      <c r="C54" s="26" t="s">
        <v>26</v>
      </c>
      <c r="D54" s="26">
        <f>(510.727872686201)*B29 * 0.00220462 / 60</f>
        <v>1.3323870445063854E-2</v>
      </c>
      <c r="E54" s="21" t="s">
        <v>27</v>
      </c>
    </row>
    <row r="55" spans="1:13" x14ac:dyDescent="0.25">
      <c r="A55" s="5" t="s">
        <v>28</v>
      </c>
      <c r="B55" s="26">
        <f>(1751.23835202962)*B29 / 60</f>
        <v>20.722987165683836</v>
      </c>
      <c r="C55" s="26" t="s">
        <v>26</v>
      </c>
      <c r="D55" s="26">
        <f>(1751.23835202962)*B29 * 0.00220462 / 60</f>
        <v>4.5686311965209898E-2</v>
      </c>
      <c r="E55" s="21" t="s">
        <v>27</v>
      </c>
    </row>
    <row r="56" spans="1:13" x14ac:dyDescent="0.25">
      <c r="A56" s="8" t="s">
        <v>29</v>
      </c>
      <c r="B56" s="27">
        <f>0.000392009293175868</f>
        <v>3.9200929317586799E-4</v>
      </c>
      <c r="C56" s="27" t="s">
        <v>30</v>
      </c>
      <c r="D56" s="27">
        <f>0.000392009293175868</f>
        <v>3.9200929317586799E-4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0.68851643195468759</v>
      </c>
      <c r="C62" s="26">
        <v>0.73209763996235822</v>
      </c>
      <c r="D62" s="26">
        <v>0.77717120643374038</v>
      </c>
      <c r="E62" s="26">
        <v>0.82453386349713675</v>
      </c>
      <c r="F62" s="26">
        <v>0.87515773590996715</v>
      </c>
      <c r="G62" s="26">
        <v>0.99095458895931321</v>
      </c>
      <c r="H62" s="26">
        <v>1.1358466162238161</v>
      </c>
      <c r="I62" s="26">
        <v>1.323924950411594</v>
      </c>
      <c r="J62" s="26">
        <v>1.57208700629684</v>
      </c>
      <c r="K62" s="26">
        <v>1.900036480719842</v>
      </c>
      <c r="L62" s="26">
        <v>2.3302833525869668</v>
      </c>
      <c r="M62" s="21">
        <v>2.888143882870668</v>
      </c>
    </row>
    <row r="63" spans="1:13" hidden="1" x14ac:dyDescent="0.25">
      <c r="A63" s="5">
        <v>30</v>
      </c>
      <c r="B63" s="26">
        <v>0.70391930094914312</v>
      </c>
      <c r="C63" s="26">
        <v>0.743537648146817</v>
      </c>
      <c r="D63" s="26">
        <v>0.78552423866066978</v>
      </c>
      <c r="E63" s="26">
        <v>0.83087244741537836</v>
      </c>
      <c r="F63" s="26">
        <v>0.88075104196474474</v>
      </c>
      <c r="G63" s="26">
        <v>0.99965142180837863</v>
      </c>
      <c r="H63" s="26">
        <v>1.155083371204666</v>
      </c>
      <c r="I63" s="26">
        <v>1.3627111652327959</v>
      </c>
      <c r="J63" s="26">
        <v>1.641005361038018</v>
      </c>
      <c r="K63" s="26">
        <v>2.0112427978316871</v>
      </c>
      <c r="L63" s="26">
        <v>2.4975065968912342</v>
      </c>
      <c r="M63" s="21">
        <v>3.1266861615601749</v>
      </c>
    </row>
    <row r="64" spans="1:13" hidden="1" x14ac:dyDescent="0.25">
      <c r="A64" s="5">
        <v>40</v>
      </c>
      <c r="B64" s="26">
        <v>0.72196698963084815</v>
      </c>
      <c r="C64" s="26">
        <v>0.75896633114313139</v>
      </c>
      <c r="D64" s="26">
        <v>0.79949497284655369</v>
      </c>
      <c r="E64" s="26">
        <v>0.84474293246218035</v>
      </c>
      <c r="F64" s="26">
        <v>0.89607562034019295</v>
      </c>
      <c r="G64" s="26">
        <v>1.023333785429837</v>
      </c>
      <c r="H64" s="26">
        <v>1.195700603499648</v>
      </c>
      <c r="I64" s="26">
        <v>1.430413491999873</v>
      </c>
      <c r="J64" s="26">
        <v>1.747516150446828</v>
      </c>
      <c r="K64" s="26">
        <v>2.1698585604229299</v>
      </c>
      <c r="L64" s="26">
        <v>2.7230969855766749</v>
      </c>
      <c r="M64" s="21">
        <v>3.435693971622642</v>
      </c>
    </row>
    <row r="65" spans="1:13" hidden="1" x14ac:dyDescent="0.25">
      <c r="A65" s="5">
        <v>50</v>
      </c>
      <c r="B65" s="26">
        <v>0.74438118359060113</v>
      </c>
      <c r="C65" s="26">
        <v>0.78019161009322113</v>
      </c>
      <c r="D65" s="26">
        <v>0.82089778843125893</v>
      </c>
      <c r="E65" s="26">
        <v>0.86788637912216016</v>
      </c>
      <c r="F65" s="26">
        <v>0.92271943531249567</v>
      </c>
      <c r="G65" s="26">
        <v>1.0630441199234479</v>
      </c>
      <c r="H65" s="26">
        <v>1.2578761200193389</v>
      </c>
      <c r="I65" s="26">
        <v>1.526025995421483</v>
      </c>
      <c r="J65" s="26">
        <v>1.8891105880172561</v>
      </c>
      <c r="K65" s="26">
        <v>2.3715530217601422</v>
      </c>
      <c r="L65" s="26">
        <v>3.0005827026696958</v>
      </c>
      <c r="M65" s="21">
        <v>3.806235318831563</v>
      </c>
    </row>
    <row r="66" spans="1:13" hidden="1" x14ac:dyDescent="0.25">
      <c r="A66" s="5">
        <v>60.000000000000007</v>
      </c>
      <c r="B66" s="26">
        <v>0.77156710964199771</v>
      </c>
      <c r="C66" s="26">
        <v>0.80754138702362399</v>
      </c>
      <c r="D66" s="26">
        <v>0.84995185827523234</v>
      </c>
      <c r="E66" s="26">
        <v>0.90038182671064604</v>
      </c>
      <c r="F66" s="26">
        <v>0.96058998827282571</v>
      </c>
      <c r="G66" s="26">
        <v>1.1182526376949791</v>
      </c>
      <c r="H66" s="26">
        <v>1.340517226667977</v>
      </c>
      <c r="I66" s="26">
        <v>1.6477674573842001</v>
      </c>
      <c r="J66" s="26">
        <v>2.0631933141020879</v>
      </c>
      <c r="K66" s="26">
        <v>2.6127910631461861</v>
      </c>
      <c r="L66" s="26">
        <v>3.325363252907112</v>
      </c>
      <c r="M66" s="21">
        <v>4.232518713841575</v>
      </c>
    </row>
    <row r="67" spans="1:13" hidden="1" x14ac:dyDescent="0.25">
      <c r="A67" s="8">
        <v>70</v>
      </c>
      <c r="B67" s="27">
        <v>0.80848258536861706</v>
      </c>
      <c r="C67" s="27">
        <v>0.84695863721883025</v>
      </c>
      <c r="D67" s="27">
        <v>0.89366509261705851</v>
      </c>
      <c r="E67" s="27">
        <v>0.95038189767351477</v>
      </c>
      <c r="F67" s="27">
        <v>1.0190643911275279</v>
      </c>
      <c r="G67" s="27">
        <v>1.201024761331283</v>
      </c>
      <c r="H67" s="27">
        <v>1.4586967657256691</v>
      </c>
      <c r="I67" s="27">
        <v>1.814037248874131</v>
      </c>
      <c r="J67" s="27">
        <v>2.2918093374061761</v>
      </c>
      <c r="K67" s="27">
        <v>2.919582440017408</v>
      </c>
      <c r="L67" s="27">
        <v>3.7277322474695098</v>
      </c>
      <c r="M67" s="22">
        <v>4.7494407325902568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7.298372855559361E-4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7.6641916334087637E-4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8.0701014348281118E-4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8.5286929088789908E-4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9.0543106309141767E-4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1.0372772751805785E-3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1.2175322926152069E-3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1.4639859103263032E-3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1.7972342053109323E-3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2.2406795366322649E-3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2.8205305454195475E-3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3.5658021548681104E-3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0.92060295193039943</v>
      </c>
    </row>
    <row r="87" spans="1:2" x14ac:dyDescent="0.25">
      <c r="A87" s="5">
        <v>60</v>
      </c>
      <c r="B87" s="7">
        <v>0.98353080939949111</v>
      </c>
    </row>
    <row r="88" spans="1:2" x14ac:dyDescent="0.25">
      <c r="A88" s="5">
        <v>50</v>
      </c>
      <c r="B88" s="7">
        <v>0.99822174671518371</v>
      </c>
    </row>
    <row r="89" spans="1:2" x14ac:dyDescent="0.25">
      <c r="A89" s="5">
        <v>40</v>
      </c>
      <c r="B89" s="7">
        <v>0.96346987453294941</v>
      </c>
    </row>
    <row r="90" spans="1:2" x14ac:dyDescent="0.25">
      <c r="A90" s="5">
        <v>30</v>
      </c>
      <c r="B90" s="7">
        <v>0.8594339748176002</v>
      </c>
    </row>
    <row r="91" spans="1:2" x14ac:dyDescent="0.25">
      <c r="A91" s="8">
        <v>20</v>
      </c>
      <c r="B91" s="10">
        <v>0.63610658080255766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1.2816000391171041</v>
      </c>
    </row>
    <row r="96" spans="1:2" x14ac:dyDescent="0.25">
      <c r="A96" s="5">
        <v>60</v>
      </c>
      <c r="B96" s="7">
        <v>1.181462545601546</v>
      </c>
    </row>
    <row r="97" spans="1:2" x14ac:dyDescent="0.25">
      <c r="A97" s="5">
        <v>50</v>
      </c>
      <c r="B97" s="7">
        <v>1.072290499669744</v>
      </c>
    </row>
    <row r="98" spans="1:2" x14ac:dyDescent="0.25">
      <c r="A98" s="5">
        <v>40</v>
      </c>
      <c r="B98" s="7">
        <v>0.95537307393403981</v>
      </c>
    </row>
    <row r="99" spans="1:2" x14ac:dyDescent="0.25">
      <c r="A99" s="5">
        <v>30</v>
      </c>
      <c r="B99" s="7">
        <v>0.82827790671403523</v>
      </c>
    </row>
    <row r="100" spans="1:2" x14ac:dyDescent="0.25">
      <c r="A100" s="8">
        <v>20</v>
      </c>
      <c r="B100" s="10">
        <v>0.67890665686196272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1.490203615674252</v>
      </c>
    </row>
    <row r="105" spans="1:2" x14ac:dyDescent="0.25">
      <c r="A105" s="5">
        <v>60</v>
      </c>
      <c r="B105" s="7">
        <v>1.2718782674064839</v>
      </c>
    </row>
    <row r="106" spans="1:2" x14ac:dyDescent="0.25">
      <c r="A106" s="5">
        <v>50</v>
      </c>
      <c r="B106" s="7">
        <v>1.1022471076711939</v>
      </c>
    </row>
    <row r="107" spans="1:2" x14ac:dyDescent="0.25">
      <c r="A107" s="5">
        <v>40</v>
      </c>
      <c r="B107" s="7">
        <v>0.95092060482692897</v>
      </c>
    </row>
    <row r="108" spans="1:2" x14ac:dyDescent="0.25">
      <c r="A108" s="5">
        <v>30</v>
      </c>
      <c r="B108" s="7">
        <v>0.81114503688038186</v>
      </c>
    </row>
    <row r="109" spans="1:2" x14ac:dyDescent="0.25">
      <c r="A109" s="8">
        <v>20</v>
      </c>
      <c r="B109" s="10">
        <v>0.68642040509454649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1.110970311453106</v>
      </c>
    </row>
    <row r="114" spans="1:2" x14ac:dyDescent="0.25">
      <c r="A114" s="5">
        <v>61.666666666666671</v>
      </c>
      <c r="B114" s="7">
        <v>1.065684791955394</v>
      </c>
    </row>
    <row r="115" spans="1:2" x14ac:dyDescent="0.25">
      <c r="A115" s="5">
        <v>53.333333333333343</v>
      </c>
      <c r="B115" s="7">
        <v>1.0310449280725571</v>
      </c>
    </row>
    <row r="116" spans="1:2" x14ac:dyDescent="0.25">
      <c r="A116" s="5">
        <v>45</v>
      </c>
      <c r="B116" s="7">
        <v>1.004704553105872</v>
      </c>
    </row>
    <row r="117" spans="1:2" x14ac:dyDescent="0.25">
      <c r="A117" s="5">
        <v>36.666666666666671</v>
      </c>
      <c r="B117" s="7">
        <v>0.98811232080167832</v>
      </c>
    </row>
    <row r="118" spans="1:2" x14ac:dyDescent="0.25">
      <c r="A118" s="5">
        <v>28.333333333333339</v>
      </c>
      <c r="B118" s="7">
        <v>0.97416213968308729</v>
      </c>
    </row>
    <row r="119" spans="1:2" x14ac:dyDescent="0.25">
      <c r="A119" s="8">
        <v>20</v>
      </c>
      <c r="B119" s="10">
        <v>0.96614956139285801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4.4711800904864863E-3</v>
      </c>
    </row>
    <row r="35" spans="1:2" hidden="1" x14ac:dyDescent="0.25">
      <c r="A35" s="5">
        <v>46</v>
      </c>
      <c r="B35" s="7">
        <v>4.8863380140154143E-3</v>
      </c>
    </row>
    <row r="36" spans="1:2" hidden="1" x14ac:dyDescent="0.25">
      <c r="A36" s="5">
        <v>52</v>
      </c>
      <c r="B36" s="7">
        <v>5.3308953537799112E-3</v>
      </c>
    </row>
    <row r="37" spans="1:2" hidden="1" x14ac:dyDescent="0.25">
      <c r="A37" s="5">
        <v>58</v>
      </c>
      <c r="B37" s="7">
        <v>5.775452693544408E-3</v>
      </c>
    </row>
    <row r="38" spans="1:2" hidden="1" x14ac:dyDescent="0.25">
      <c r="A38" s="5">
        <v>63.999999999999993</v>
      </c>
      <c r="B38" s="7">
        <v>6.3909284708640324E-3</v>
      </c>
    </row>
    <row r="39" spans="1:2" hidden="1" x14ac:dyDescent="0.25">
      <c r="A39" s="8">
        <v>70</v>
      </c>
      <c r="B39" s="10">
        <v>7.006861249353593E-3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3.9254988163185038E-4</v>
      </c>
    </row>
    <row r="45" spans="1:2" hidden="1" x14ac:dyDescent="0.25">
      <c r="A45" s="5">
        <v>46</v>
      </c>
      <c r="B45" s="21">
        <v>3.9237975469380001E-4</v>
      </c>
    </row>
    <row r="46" spans="1:2" hidden="1" x14ac:dyDescent="0.25">
      <c r="A46" s="5">
        <v>52</v>
      </c>
      <c r="B46" s="21">
        <v>3.9032559333949528E-4</v>
      </c>
    </row>
    <row r="47" spans="1:2" hidden="1" x14ac:dyDescent="0.25">
      <c r="A47" s="5">
        <v>58</v>
      </c>
      <c r="B47" s="21">
        <v>3.8827143198519098E-4</v>
      </c>
    </row>
    <row r="48" spans="1:2" hidden="1" x14ac:dyDescent="0.25">
      <c r="A48" s="5">
        <v>63.999999999999993</v>
      </c>
      <c r="B48" s="21">
        <v>3.8583252706247229E-4</v>
      </c>
    </row>
    <row r="49" spans="1:13" hidden="1" x14ac:dyDescent="0.25">
      <c r="A49" s="8">
        <v>70</v>
      </c>
      <c r="B49" s="22">
        <v>3.8339259341363472E-4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(0.00556058331265823)*B29</f>
        <v>3.9480141519873433</v>
      </c>
      <c r="C53" s="26" t="s">
        <v>23</v>
      </c>
      <c r="D53" s="26">
        <f>1000 * 0.00556058331265823*B29 / 453592</f>
        <v>8.7038884107024443E-6</v>
      </c>
      <c r="E53" s="21" t="s">
        <v>24</v>
      </c>
    </row>
    <row r="54" spans="1:13" x14ac:dyDescent="0.25">
      <c r="A54" s="5" t="s">
        <v>25</v>
      </c>
      <c r="B54" s="26">
        <f>(578.735493137253)*B29 / 60</f>
        <v>6.8483700021241596</v>
      </c>
      <c r="C54" s="26" t="s">
        <v>26</v>
      </c>
      <c r="D54" s="26">
        <f>(578.735493137253)*B29 * 0.00220462 / 60</f>
        <v>1.5098053474082966E-2</v>
      </c>
      <c r="E54" s="21" t="s">
        <v>27</v>
      </c>
    </row>
    <row r="55" spans="1:13" x14ac:dyDescent="0.25">
      <c r="A55" s="5" t="s">
        <v>28</v>
      </c>
      <c r="B55" s="26">
        <f>(1789.19321281807)*B29 / 60</f>
        <v>21.172119685013829</v>
      </c>
      <c r="C55" s="26" t="s">
        <v>26</v>
      </c>
      <c r="D55" s="26">
        <f>(1789.19321281807)*B29 * 0.00220462 / 60</f>
        <v>4.667647849997518E-2</v>
      </c>
      <c r="E55" s="21" t="s">
        <v>27</v>
      </c>
    </row>
    <row r="56" spans="1:13" x14ac:dyDescent="0.25">
      <c r="A56" s="8" t="s">
        <v>29</v>
      </c>
      <c r="B56" s="27">
        <f>0.000389264276639771</f>
        <v>3.8926427663977099E-4</v>
      </c>
      <c r="C56" s="27" t="s">
        <v>30</v>
      </c>
      <c r="D56" s="27">
        <f>0.000389264276639771</f>
        <v>3.8926427663977099E-4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0.72196698963084815</v>
      </c>
      <c r="C62" s="26">
        <v>0.75896633114313139</v>
      </c>
      <c r="D62" s="26">
        <v>0.79949497284655369</v>
      </c>
      <c r="E62" s="26">
        <v>0.84474293246218035</v>
      </c>
      <c r="F62" s="26">
        <v>0.89607562034019295</v>
      </c>
      <c r="G62" s="26">
        <v>1.023333785429837</v>
      </c>
      <c r="H62" s="26">
        <v>1.195700603499648</v>
      </c>
      <c r="I62" s="26">
        <v>1.430413491999873</v>
      </c>
      <c r="J62" s="26">
        <v>1.747516150446828</v>
      </c>
      <c r="K62" s="26">
        <v>2.1698585604229299</v>
      </c>
      <c r="L62" s="26">
        <v>2.7230969855766749</v>
      </c>
      <c r="M62" s="21">
        <v>3.435693971622642</v>
      </c>
    </row>
    <row r="63" spans="1:13" hidden="1" x14ac:dyDescent="0.25">
      <c r="A63" s="5">
        <v>46</v>
      </c>
      <c r="B63" s="26">
        <v>0.73447005800814857</v>
      </c>
      <c r="C63" s="26">
        <v>0.77044640326104852</v>
      </c>
      <c r="D63" s="26">
        <v>0.81072744703876642</v>
      </c>
      <c r="E63" s="26">
        <v>0.85662119274019777</v>
      </c>
      <c r="F63" s="26">
        <v>0.9096110363933555</v>
      </c>
      <c r="G63" s="26">
        <v>1.043689564812625</v>
      </c>
      <c r="H63" s="26">
        <v>1.228338053103375</v>
      </c>
      <c r="I63" s="26">
        <v>1.481737804138491</v>
      </c>
      <c r="J63" s="26">
        <v>1.8248764028569271</v>
      </c>
      <c r="K63" s="26">
        <v>2.2815477162637379</v>
      </c>
      <c r="L63" s="26">
        <v>2.8783518934300578</v>
      </c>
      <c r="M63" s="21">
        <v>3.6446953654931029</v>
      </c>
    </row>
    <row r="64" spans="1:13" hidden="1" x14ac:dyDescent="0.25">
      <c r="A64" s="5">
        <v>52</v>
      </c>
      <c r="B64" s="26">
        <v>0.74933674638182757</v>
      </c>
      <c r="C64" s="26">
        <v>0.78506421350930744</v>
      </c>
      <c r="D64" s="26">
        <v>0.82598295912750519</v>
      </c>
      <c r="E64" s="26">
        <v>0.87351897231314135</v>
      </c>
      <c r="F64" s="26">
        <v>0.92927363477206582</v>
      </c>
      <c r="G64" s="26">
        <v>1.072721397478859</v>
      </c>
      <c r="H64" s="26">
        <v>1.2726451534773211</v>
      </c>
      <c r="I64" s="26">
        <v>1.548170091062979</v>
      </c>
      <c r="J64" s="26">
        <v>1.9212276805974211</v>
      </c>
      <c r="K64" s="26">
        <v>2.4165556745083441</v>
      </c>
      <c r="L64" s="26">
        <v>3.0616981072895162</v>
      </c>
      <c r="M64" s="21">
        <v>3.887005295500793</v>
      </c>
    </row>
    <row r="65" spans="1:13" hidden="1" x14ac:dyDescent="0.25">
      <c r="A65" s="5">
        <v>58</v>
      </c>
      <c r="B65" s="26">
        <v>0.76420343475550656</v>
      </c>
      <c r="C65" s="26">
        <v>0.79968202375756625</v>
      </c>
      <c r="D65" s="26">
        <v>0.84123847121624395</v>
      </c>
      <c r="E65" s="26">
        <v>0.89041675188608493</v>
      </c>
      <c r="F65" s="26">
        <v>0.94893623315077613</v>
      </c>
      <c r="G65" s="26">
        <v>1.101753230145093</v>
      </c>
      <c r="H65" s="26">
        <v>1.316952253851267</v>
      </c>
      <c r="I65" s="26">
        <v>1.6146023779874661</v>
      </c>
      <c r="J65" s="26">
        <v>2.017578958337916</v>
      </c>
      <c r="K65" s="26">
        <v>2.5515636327529498</v>
      </c>
      <c r="L65" s="26">
        <v>3.2450443211489728</v>
      </c>
      <c r="M65" s="21">
        <v>4.1293152255084831</v>
      </c>
    </row>
    <row r="66" spans="1:13" hidden="1" x14ac:dyDescent="0.25">
      <c r="A66" s="5">
        <v>63.999999999999993</v>
      </c>
      <c r="B66" s="26">
        <v>0.78633329993264534</v>
      </c>
      <c r="C66" s="26">
        <v>0.82330828710170645</v>
      </c>
      <c r="D66" s="26">
        <v>0.86743715201196281</v>
      </c>
      <c r="E66" s="26">
        <v>0.9203818550957934</v>
      </c>
      <c r="F66" s="26">
        <v>0.98397974941470645</v>
      </c>
      <c r="G66" s="26">
        <v>1.1513614871494999</v>
      </c>
      <c r="H66" s="26">
        <v>1.3877890422910539</v>
      </c>
      <c r="I66" s="26">
        <v>1.7142753739801719</v>
      </c>
      <c r="J66" s="26">
        <v>2.154639723423724</v>
      </c>
      <c r="K66" s="26">
        <v>2.7355076138946739</v>
      </c>
      <c r="L66" s="26">
        <v>3.486310850732071</v>
      </c>
      <c r="M66" s="21">
        <v>4.439287521341047</v>
      </c>
    </row>
    <row r="67" spans="1:13" hidden="1" x14ac:dyDescent="0.25">
      <c r="A67" s="8">
        <v>70</v>
      </c>
      <c r="B67" s="27">
        <v>0.80848258536861706</v>
      </c>
      <c r="C67" s="27">
        <v>0.84695863721883025</v>
      </c>
      <c r="D67" s="27">
        <v>0.89366509261705851</v>
      </c>
      <c r="E67" s="27">
        <v>0.95038189767351477</v>
      </c>
      <c r="F67" s="27">
        <v>1.0190643911275279</v>
      </c>
      <c r="G67" s="27">
        <v>1.201024761331283</v>
      </c>
      <c r="H67" s="27">
        <v>1.4586967657256691</v>
      </c>
      <c r="I67" s="27">
        <v>1.814037248874131</v>
      </c>
      <c r="J67" s="27">
        <v>2.2918093374061761</v>
      </c>
      <c r="K67" s="27">
        <v>2.919582440017408</v>
      </c>
      <c r="L67" s="27">
        <v>3.7277322474695098</v>
      </c>
      <c r="M67" s="22">
        <v>4.7494407325902568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7.5701786870822842E-4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7.9261674880424116E-4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8.3386497370668692E-4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8.8224949175916224E-4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9.3943264393439954E-4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1.0877211776897464E-3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1.2955371553371932E-3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1.5824934393072973E-3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1.9710091740966769E-3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2.4863097862680567E-3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3.1564269844502357E-3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4.0121987593381E-3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0.92354147926681718</v>
      </c>
    </row>
    <row r="87" spans="1:2" x14ac:dyDescent="0.25">
      <c r="A87" s="5">
        <v>64</v>
      </c>
      <c r="B87" s="7">
        <v>0.96141871165167936</v>
      </c>
    </row>
    <row r="88" spans="1:2" x14ac:dyDescent="0.25">
      <c r="A88" s="5">
        <v>58</v>
      </c>
      <c r="B88" s="7">
        <v>0.99919935543285132</v>
      </c>
    </row>
    <row r="89" spans="1:2" x14ac:dyDescent="0.25">
      <c r="A89" s="5">
        <v>52</v>
      </c>
      <c r="B89" s="7">
        <v>1.000855861433849</v>
      </c>
    </row>
    <row r="90" spans="1:2" x14ac:dyDescent="0.25">
      <c r="A90" s="5">
        <v>46</v>
      </c>
      <c r="B90" s="7">
        <v>1.002512367434846</v>
      </c>
    </row>
    <row r="91" spans="1:2" x14ac:dyDescent="0.25">
      <c r="A91" s="8">
        <v>40</v>
      </c>
      <c r="B91" s="10">
        <v>0.96654523135012382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1.1350546613191339</v>
      </c>
    </row>
    <row r="96" spans="1:2" x14ac:dyDescent="0.25">
      <c r="A96" s="5">
        <v>64</v>
      </c>
      <c r="B96" s="7">
        <v>1.081842336731839</v>
      </c>
    </row>
    <row r="97" spans="1:2" x14ac:dyDescent="0.25">
      <c r="A97" s="5">
        <v>58</v>
      </c>
      <c r="B97" s="7">
        <v>1.028614041105163</v>
      </c>
    </row>
    <row r="98" spans="1:2" x14ac:dyDescent="0.25">
      <c r="A98" s="5">
        <v>52</v>
      </c>
      <c r="B98" s="7">
        <v>0.96941257674965364</v>
      </c>
    </row>
    <row r="99" spans="1:2" x14ac:dyDescent="0.25">
      <c r="A99" s="5">
        <v>46</v>
      </c>
      <c r="B99" s="7">
        <v>0.91021111239414509</v>
      </c>
    </row>
    <row r="100" spans="1:2" x14ac:dyDescent="0.25">
      <c r="A100" s="8">
        <v>40</v>
      </c>
      <c r="B100" s="10">
        <v>0.84613032753546602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1.260094643920364</v>
      </c>
    </row>
    <row r="105" spans="1:2" x14ac:dyDescent="0.25">
      <c r="A105" s="5">
        <v>64</v>
      </c>
      <c r="B105" s="7">
        <v>1.149326988108528</v>
      </c>
    </row>
    <row r="106" spans="1:2" x14ac:dyDescent="0.25">
      <c r="A106" s="5">
        <v>58</v>
      </c>
      <c r="B106" s="7">
        <v>1.0386415181294091</v>
      </c>
    </row>
    <row r="107" spans="1:2" x14ac:dyDescent="0.25">
      <c r="A107" s="5">
        <v>52</v>
      </c>
      <c r="B107" s="7">
        <v>0.95869354958580388</v>
      </c>
    </row>
    <row r="108" spans="1:2" x14ac:dyDescent="0.25">
      <c r="A108" s="5">
        <v>46</v>
      </c>
      <c r="B108" s="7">
        <v>0.87874558104219869</v>
      </c>
    </row>
    <row r="109" spans="1:2" x14ac:dyDescent="0.25">
      <c r="A109" s="8">
        <v>40</v>
      </c>
      <c r="B109" s="10">
        <v>0.80408472260602448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1.071714391173608</v>
      </c>
    </row>
    <row r="114" spans="1:2" x14ac:dyDescent="0.25">
      <c r="A114" s="5">
        <v>65</v>
      </c>
      <c r="B114" s="7">
        <v>1.0455031724990109</v>
      </c>
    </row>
    <row r="115" spans="1:2" x14ac:dyDescent="0.25">
      <c r="A115" s="5">
        <v>60</v>
      </c>
      <c r="B115" s="7">
        <v>1.0192919538244141</v>
      </c>
    </row>
    <row r="116" spans="1:2" x14ac:dyDescent="0.25">
      <c r="A116" s="5">
        <v>55</v>
      </c>
      <c r="B116" s="7">
        <v>0.99969508428483067</v>
      </c>
    </row>
    <row r="117" spans="1:2" x14ac:dyDescent="0.25">
      <c r="A117" s="5">
        <v>50</v>
      </c>
      <c r="B117" s="7">
        <v>0.9844492985263712</v>
      </c>
    </row>
    <row r="118" spans="1:2" x14ac:dyDescent="0.25">
      <c r="A118" s="5">
        <v>45</v>
      </c>
      <c r="B118" s="7">
        <v>0.96920351276791161</v>
      </c>
    </row>
    <row r="119" spans="1:2" x14ac:dyDescent="0.25">
      <c r="A119" s="8">
        <v>40</v>
      </c>
      <c r="B119" s="10">
        <v>0.95878229456340858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5.5605833126582353E-3</v>
      </c>
    </row>
    <row r="35" spans="1:2" hidden="1" x14ac:dyDescent="0.25">
      <c r="A35" s="5">
        <v>61.079999999999991</v>
      </c>
      <c r="B35" s="7">
        <v>6.0911745186657809E-3</v>
      </c>
    </row>
    <row r="36" spans="1:2" hidden="1" x14ac:dyDescent="0.25">
      <c r="A36" s="5">
        <v>67.06</v>
      </c>
      <c r="B36" s="7">
        <v>6.7050541878937086E-3</v>
      </c>
    </row>
    <row r="37" spans="1:2" hidden="1" x14ac:dyDescent="0.25">
      <c r="A37" s="5">
        <v>73.039999999999992</v>
      </c>
      <c r="B37" s="7">
        <v>7.3454735901314324E-3</v>
      </c>
    </row>
    <row r="38" spans="1:2" hidden="1" x14ac:dyDescent="0.25">
      <c r="A38" s="5">
        <v>79.02</v>
      </c>
      <c r="B38" s="7">
        <v>8.2645601889720088E-3</v>
      </c>
    </row>
    <row r="39" spans="1:2" hidden="1" x14ac:dyDescent="0.25">
      <c r="A39" s="8">
        <v>85</v>
      </c>
      <c r="B39" s="10">
        <v>9.1836467878125844E-3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3.8926427663977143E-4</v>
      </c>
    </row>
    <row r="45" spans="1:2" hidden="1" x14ac:dyDescent="0.25">
      <c r="A45" s="5">
        <v>61.079999999999991</v>
      </c>
      <c r="B45" s="21">
        <v>3.8701996143824E-4</v>
      </c>
    </row>
    <row r="46" spans="1:2" hidden="1" x14ac:dyDescent="0.25">
      <c r="A46" s="5">
        <v>67.06</v>
      </c>
      <c r="B46" s="21">
        <v>3.8458816090156507E-4</v>
      </c>
    </row>
    <row r="47" spans="1:2" hidden="1" x14ac:dyDescent="0.25">
      <c r="A47" s="5">
        <v>73.039999999999992</v>
      </c>
      <c r="B47" s="21">
        <v>3.8261352519051111E-4</v>
      </c>
    </row>
    <row r="48" spans="1:2" hidden="1" x14ac:dyDescent="0.25">
      <c r="A48" s="5">
        <v>79.02</v>
      </c>
      <c r="B48" s="21">
        <v>3.8543912014847278E-4</v>
      </c>
    </row>
    <row r="49" spans="1:13" hidden="1" x14ac:dyDescent="0.25">
      <c r="A49" s="8">
        <v>85</v>
      </c>
      <c r="B49" s="22">
        <v>3.8826471510643472E-4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(0.00728978494645858)*B29</f>
        <v>5.1757473119855915</v>
      </c>
      <c r="C53" s="26" t="s">
        <v>23</v>
      </c>
      <c r="D53" s="26">
        <f>1000 * 0.00728978494645858*B29 / 453592</f>
        <v>1.1410578916703979E-5</v>
      </c>
      <c r="E53" s="21" t="s">
        <v>24</v>
      </c>
    </row>
    <row r="54" spans="1:13" x14ac:dyDescent="0.25">
      <c r="A54" s="5" t="s">
        <v>25</v>
      </c>
      <c r="B54" s="26">
        <f>(669.551307572595)*B29 / 60</f>
        <v>7.9230238062757063</v>
      </c>
      <c r="C54" s="26" t="s">
        <v>26</v>
      </c>
      <c r="D54" s="26">
        <f>(669.551307572595)*B29 * 0.00220462 / 60</f>
        <v>1.746725674379155E-2</v>
      </c>
      <c r="E54" s="21" t="s">
        <v>27</v>
      </c>
    </row>
    <row r="55" spans="1:13" x14ac:dyDescent="0.25">
      <c r="A55" s="5" t="s">
        <v>28</v>
      </c>
      <c r="B55" s="26">
        <f>(1624.5621873378)*B29 / 60</f>
        <v>19.223985883497296</v>
      </c>
      <c r="C55" s="26" t="s">
        <v>26</v>
      </c>
      <c r="D55" s="26">
        <f>(1624.5621873378)*B29 * 0.00220462 / 60</f>
        <v>4.238158375847581E-2</v>
      </c>
      <c r="E55" s="21" t="s">
        <v>27</v>
      </c>
    </row>
    <row r="56" spans="1:13" x14ac:dyDescent="0.25">
      <c r="A56" s="8" t="s">
        <v>29</v>
      </c>
      <c r="B56" s="27">
        <f>0.000382785232643646</f>
        <v>3.8278523264364601E-4</v>
      </c>
      <c r="C56" s="27" t="s">
        <v>30</v>
      </c>
      <c r="D56" s="27">
        <f>0.000382785232643646</f>
        <v>3.8278523264364601E-4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0.75701786870822829</v>
      </c>
      <c r="C62" s="26">
        <v>0.79261674880424116</v>
      </c>
      <c r="D62" s="26">
        <v>0.833864973706687</v>
      </c>
      <c r="E62" s="26">
        <v>0.88224949175916223</v>
      </c>
      <c r="F62" s="26">
        <v>0.93943264393439951</v>
      </c>
      <c r="G62" s="26">
        <v>1.087721177689746</v>
      </c>
      <c r="H62" s="26">
        <v>1.295537155337193</v>
      </c>
      <c r="I62" s="26">
        <v>1.5824934393072969</v>
      </c>
      <c r="J62" s="26">
        <v>1.9710091740966771</v>
      </c>
      <c r="K62" s="26">
        <v>2.4863097862680572</v>
      </c>
      <c r="L62" s="26">
        <v>3.1564269844502362</v>
      </c>
      <c r="M62" s="21">
        <v>4.0121987593380997</v>
      </c>
    </row>
    <row r="63" spans="1:13" hidden="1" x14ac:dyDescent="0.25">
      <c r="A63" s="5">
        <v>61.079999999999991</v>
      </c>
      <c r="B63" s="26">
        <v>0.77555398102047246</v>
      </c>
      <c r="C63" s="26">
        <v>0.81179845004470619</v>
      </c>
      <c r="D63" s="26">
        <v>0.8546728875841495</v>
      </c>
      <c r="E63" s="26">
        <v>0.90578183437463577</v>
      </c>
      <c r="F63" s="26">
        <v>0.96690522378113342</v>
      </c>
      <c r="G63" s="26">
        <v>1.1271920270477001</v>
      </c>
      <c r="H63" s="26">
        <v>1.3532806168862079</v>
      </c>
      <c r="I63" s="26">
        <v>1.6657245948651129</v>
      </c>
      <c r="J63" s="26">
        <v>2.0878838446189301</v>
      </c>
      <c r="K63" s="26">
        <v>2.6459245318482769</v>
      </c>
      <c r="L63" s="26">
        <v>3.3688191043198499</v>
      </c>
      <c r="M63" s="21">
        <v>4.2883462918664321</v>
      </c>
    </row>
    <row r="64" spans="1:13" hidden="1" x14ac:dyDescent="0.25">
      <c r="A64" s="5">
        <v>67.06</v>
      </c>
      <c r="B64" s="26">
        <v>0.79762943550499099</v>
      </c>
      <c r="C64" s="26">
        <v>0.83536996566143951</v>
      </c>
      <c r="D64" s="26">
        <v>0.88081340172056155</v>
      </c>
      <c r="E64" s="26">
        <v>0.93568187681043136</v>
      </c>
      <c r="F64" s="26">
        <v>1.001872916688245</v>
      </c>
      <c r="G64" s="26">
        <v>1.1766897569822099</v>
      </c>
      <c r="H64" s="26">
        <v>1.4239519812427071</v>
      </c>
      <c r="I64" s="26">
        <v>1.765153930176091</v>
      </c>
      <c r="J64" s="26">
        <v>2.224596226554775</v>
      </c>
      <c r="K64" s="26">
        <v>2.829385775217268</v>
      </c>
      <c r="L64" s="26">
        <v>3.609435763068165</v>
      </c>
      <c r="M64" s="21">
        <v>4.5974656590781446</v>
      </c>
    </row>
    <row r="65" spans="1:13" hidden="1" x14ac:dyDescent="0.25">
      <c r="A65" s="5">
        <v>73.039999999999992</v>
      </c>
      <c r="B65" s="26">
        <v>0.82070114177496267</v>
      </c>
      <c r="C65" s="26">
        <v>0.86012643762532892</v>
      </c>
      <c r="D65" s="26">
        <v>0.90834403873871195</v>
      </c>
      <c r="E65" s="26">
        <v>0.96719367063542683</v>
      </c>
      <c r="F65" s="26">
        <v>1.0386904514648989</v>
      </c>
      <c r="G65" s="26">
        <v>1.2285628956655841</v>
      </c>
      <c r="H65" s="26">
        <v>1.497590169118914</v>
      </c>
      <c r="I65" s="26">
        <v>1.868207351669138</v>
      </c>
      <c r="J65" s="26">
        <v>2.365655805226567</v>
      </c>
      <c r="K65" s="26">
        <v>3.0179831737676071</v>
      </c>
      <c r="L65" s="26">
        <v>3.8560433833347472</v>
      </c>
      <c r="M65" s="21">
        <v>4.913496642036562</v>
      </c>
    </row>
    <row r="66" spans="1:13" hidden="1" x14ac:dyDescent="0.25">
      <c r="A66" s="5">
        <v>79.02</v>
      </c>
      <c r="B66" s="26">
        <v>0.85423349179219565</v>
      </c>
      <c r="C66" s="26">
        <v>0.89732495123435752</v>
      </c>
      <c r="D66" s="26">
        <v>0.9504709660151156</v>
      </c>
      <c r="E66" s="26">
        <v>1.0156288540470231</v>
      </c>
      <c r="F66" s="26">
        <v>1.094931325871745</v>
      </c>
      <c r="G66" s="26">
        <v>1.3053778262120379</v>
      </c>
      <c r="H66" s="26">
        <v>1.6023800039520431</v>
      </c>
      <c r="I66" s="26">
        <v>2.009313678073902</v>
      </c>
      <c r="J66" s="26">
        <v>2.5523609496258222</v>
      </c>
      <c r="K66" s="26">
        <v>3.260510201722107</v>
      </c>
      <c r="L66" s="26">
        <v>4.1655560995431404</v>
      </c>
      <c r="M66" s="21">
        <v>5.3020995903353914</v>
      </c>
    </row>
    <row r="67" spans="1:13" hidden="1" x14ac:dyDescent="0.25">
      <c r="A67" s="8">
        <v>85</v>
      </c>
      <c r="B67" s="27">
        <v>0.88776584180942864</v>
      </c>
      <c r="C67" s="27">
        <v>0.934523464843386</v>
      </c>
      <c r="D67" s="27">
        <v>0.99259789329151937</v>
      </c>
      <c r="E67" s="27">
        <v>1.064064037458619</v>
      </c>
      <c r="F67" s="27">
        <v>1.15117220027859</v>
      </c>
      <c r="G67" s="27">
        <v>1.382192756758492</v>
      </c>
      <c r="H67" s="27">
        <v>1.7071698387851719</v>
      </c>
      <c r="I67" s="27">
        <v>2.1504200044786659</v>
      </c>
      <c r="J67" s="27">
        <v>2.7390660940250759</v>
      </c>
      <c r="K67" s="27">
        <v>3.503037229676607</v>
      </c>
      <c r="L67" s="27">
        <v>4.4750688157515333</v>
      </c>
      <c r="M67" s="22">
        <v>5.6907025386342216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8.1869490644713905E-4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8.5797370093281683E-4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9.0595007030235095E-4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9.6445351465064479E-4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1.0354889267017117E-3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1.2240521879539866E-3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1.4911868484340264E-3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1.8592461845827859E-3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2.3533897549072808E-3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3.001583399980621E-3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3.8345992424420011E-3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4.8860156869966996E-3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0.92341636534521698</v>
      </c>
    </row>
    <row r="87" spans="1:2" x14ac:dyDescent="0.25">
      <c r="A87" s="5">
        <v>79.02</v>
      </c>
      <c r="B87" s="7">
        <v>0.96011269028396717</v>
      </c>
    </row>
    <row r="88" spans="1:2" x14ac:dyDescent="0.25">
      <c r="A88" s="5">
        <v>73.039999999999992</v>
      </c>
      <c r="B88" s="7">
        <v>0.99680901522271737</v>
      </c>
    </row>
    <row r="89" spans="1:2" x14ac:dyDescent="0.25">
      <c r="A89" s="5">
        <v>67.06</v>
      </c>
      <c r="B89" s="7">
        <v>1.0379760100039861</v>
      </c>
    </row>
    <row r="90" spans="1:2" x14ac:dyDescent="0.25">
      <c r="A90" s="5">
        <v>61.08</v>
      </c>
      <c r="B90" s="7">
        <v>1.0795687828654941</v>
      </c>
    </row>
    <row r="91" spans="1:2" x14ac:dyDescent="0.25">
      <c r="A91" s="8">
        <v>55.1</v>
      </c>
      <c r="B91" s="10">
        <v>1.1017668530063269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1.0846659746968139</v>
      </c>
    </row>
    <row r="96" spans="1:2" x14ac:dyDescent="0.25">
      <c r="A96" s="5">
        <v>79.02</v>
      </c>
      <c r="B96" s="7">
        <v>1.0440968618212569</v>
      </c>
    </row>
    <row r="97" spans="1:2" x14ac:dyDescent="0.25">
      <c r="A97" s="5">
        <v>73.039999999999992</v>
      </c>
      <c r="B97" s="7">
        <v>1.0035277489457</v>
      </c>
    </row>
    <row r="98" spans="1:2" x14ac:dyDescent="0.25">
      <c r="A98" s="5">
        <v>67.06</v>
      </c>
      <c r="B98" s="7">
        <v>0.95816221287728509</v>
      </c>
    </row>
    <row r="99" spans="1:2" x14ac:dyDescent="0.25">
      <c r="A99" s="5">
        <v>61.08</v>
      </c>
      <c r="B99" s="7">
        <v>0.91233987460002575</v>
      </c>
    </row>
    <row r="100" spans="1:2" x14ac:dyDescent="0.25">
      <c r="A100" s="8">
        <v>55.1</v>
      </c>
      <c r="B100" s="10">
        <v>0.86400266482098165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1.2639983174281619</v>
      </c>
    </row>
    <row r="105" spans="1:2" x14ac:dyDescent="0.25">
      <c r="A105" s="5">
        <v>79.02</v>
      </c>
      <c r="B105" s="7">
        <v>1.137499123660501</v>
      </c>
    </row>
    <row r="106" spans="1:2" x14ac:dyDescent="0.25">
      <c r="A106" s="5">
        <v>73.039999999999992</v>
      </c>
      <c r="B106" s="7">
        <v>1.01099992989284</v>
      </c>
    </row>
    <row r="107" spans="1:2" x14ac:dyDescent="0.25">
      <c r="A107" s="5">
        <v>67.06</v>
      </c>
      <c r="B107" s="7">
        <v>0.92285531092174844</v>
      </c>
    </row>
    <row r="108" spans="1:2" x14ac:dyDescent="0.25">
      <c r="A108" s="5">
        <v>61.08</v>
      </c>
      <c r="B108" s="7">
        <v>0.83836350859794895</v>
      </c>
    </row>
    <row r="109" spans="1:2" x14ac:dyDescent="0.25">
      <c r="A109" s="8">
        <v>55.1</v>
      </c>
      <c r="B109" s="10">
        <v>0.76533517822642982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1.097180202046101</v>
      </c>
    </row>
    <row r="114" spans="1:2" x14ac:dyDescent="0.25">
      <c r="A114" s="5">
        <v>80.016666666666666</v>
      </c>
      <c r="B114" s="7">
        <v>1.0583756074790811</v>
      </c>
    </row>
    <row r="115" spans="1:2" x14ac:dyDescent="0.25">
      <c r="A115" s="5">
        <v>75.033333333333331</v>
      </c>
      <c r="B115" s="7">
        <v>1.0195710129120621</v>
      </c>
    </row>
    <row r="116" spans="1:2" x14ac:dyDescent="0.25">
      <c r="A116" s="5">
        <v>70.05</v>
      </c>
      <c r="B116" s="7">
        <v>0.98806521753066789</v>
      </c>
    </row>
    <row r="117" spans="1:2" x14ac:dyDescent="0.25">
      <c r="A117" s="5">
        <v>65.066666666666663</v>
      </c>
      <c r="B117" s="7">
        <v>0.963986270443419</v>
      </c>
    </row>
    <row r="118" spans="1:2" x14ac:dyDescent="0.25">
      <c r="A118" s="5">
        <v>60.083333333333343</v>
      </c>
      <c r="B118" s="7">
        <v>0.93990732335617</v>
      </c>
    </row>
    <row r="119" spans="1:2" x14ac:dyDescent="0.25">
      <c r="A119" s="8">
        <v>55.1</v>
      </c>
      <c r="B119" s="10">
        <v>0.92172283108198105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1.2231292503464579</v>
      </c>
    </row>
    <row r="35" spans="1:2" hidden="1" x14ac:dyDescent="0.25">
      <c r="A35" s="5">
        <v>61.079999999999991</v>
      </c>
      <c r="B35" s="7">
        <v>1.24169284902239</v>
      </c>
    </row>
    <row r="36" spans="1:2" hidden="1" x14ac:dyDescent="0.25">
      <c r="A36" s="5">
        <v>67.06</v>
      </c>
      <c r="B36" s="7">
        <v>1.2654015626221271</v>
      </c>
    </row>
    <row r="37" spans="1:2" hidden="1" x14ac:dyDescent="0.25">
      <c r="A37" s="5">
        <v>72.52</v>
      </c>
      <c r="B37" s="7">
        <v>1.2870486489523221</v>
      </c>
    </row>
    <row r="38" spans="1:2" hidden="1" x14ac:dyDescent="0.25">
      <c r="A38" s="5">
        <v>73.039999999999992</v>
      </c>
      <c r="B38" s="7">
        <v>1.290957563929223</v>
      </c>
    </row>
    <row r="39" spans="1:2" hidden="1" x14ac:dyDescent="0.25">
      <c r="A39" s="5">
        <v>79.02</v>
      </c>
      <c r="B39" s="7">
        <v>1.335910086163588</v>
      </c>
    </row>
    <row r="40" spans="1:2" hidden="1" x14ac:dyDescent="0.25">
      <c r="A40" s="8">
        <v>85</v>
      </c>
      <c r="B40" s="10">
        <v>1.380862608397954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1789.193212818077</v>
      </c>
    </row>
    <row r="46" spans="1:2" hidden="1" x14ac:dyDescent="0.25">
      <c r="A46" s="5">
        <v>61.079999999999991</v>
      </c>
      <c r="B46" s="7">
        <v>1753.1450812871051</v>
      </c>
    </row>
    <row r="47" spans="1:2" hidden="1" x14ac:dyDescent="0.25">
      <c r="A47" s="5">
        <v>67.06</v>
      </c>
      <c r="B47" s="7">
        <v>1685.601293140787</v>
      </c>
    </row>
    <row r="48" spans="1:2" hidden="1" x14ac:dyDescent="0.25">
      <c r="A48" s="5">
        <v>72.52</v>
      </c>
      <c r="B48" s="7">
        <v>1623.9308778767579</v>
      </c>
    </row>
    <row r="49" spans="1:13" hidden="1" x14ac:dyDescent="0.25">
      <c r="A49" s="5">
        <v>73.039999999999992</v>
      </c>
      <c r="B49" s="7">
        <v>1618.748939166094</v>
      </c>
    </row>
    <row r="50" spans="1:13" hidden="1" x14ac:dyDescent="0.25">
      <c r="A50" s="5">
        <v>79.02</v>
      </c>
      <c r="B50" s="7">
        <v>1559.1566439934591</v>
      </c>
    </row>
    <row r="51" spans="1:13" hidden="1" x14ac:dyDescent="0.25">
      <c r="A51" s="8">
        <v>85</v>
      </c>
      <c r="B51" s="10">
        <v>1499.5643488208229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0.75701786870822829</v>
      </c>
      <c r="C56" s="6">
        <v>0.79261674880424116</v>
      </c>
      <c r="D56" s="6">
        <v>0.833864973706687</v>
      </c>
      <c r="E56" s="6">
        <v>0.88224949175916223</v>
      </c>
      <c r="F56" s="6">
        <v>0.93943264393439951</v>
      </c>
      <c r="G56" s="6">
        <v>1.087721177689746</v>
      </c>
      <c r="H56" s="6">
        <v>1.295537155337193</v>
      </c>
      <c r="I56" s="6">
        <v>1.5824934393072969</v>
      </c>
      <c r="J56" s="6">
        <v>1.9710091740966771</v>
      </c>
      <c r="K56" s="6">
        <v>2.4863097862680572</v>
      </c>
      <c r="L56" s="6">
        <v>3.1564269844502362</v>
      </c>
      <c r="M56" s="7">
        <v>4.0121987593380997</v>
      </c>
    </row>
    <row r="57" spans="1:13" hidden="1" x14ac:dyDescent="0.25">
      <c r="A57" s="5">
        <v>61.079999999999991</v>
      </c>
      <c r="B57" s="6">
        <v>0.77555398102047246</v>
      </c>
      <c r="C57" s="6">
        <v>0.81179845004470619</v>
      </c>
      <c r="D57" s="6">
        <v>0.8546728875841495</v>
      </c>
      <c r="E57" s="6">
        <v>0.90578183437463577</v>
      </c>
      <c r="F57" s="6">
        <v>0.96690522378113342</v>
      </c>
      <c r="G57" s="6">
        <v>1.1271920270477001</v>
      </c>
      <c r="H57" s="6">
        <v>1.3532806168862079</v>
      </c>
      <c r="I57" s="6">
        <v>1.6657245948651129</v>
      </c>
      <c r="J57" s="6">
        <v>2.0878838446189301</v>
      </c>
      <c r="K57" s="6">
        <v>2.6459245318482769</v>
      </c>
      <c r="L57" s="6">
        <v>3.3688191043198499</v>
      </c>
      <c r="M57" s="7">
        <v>4.2883462918664321</v>
      </c>
    </row>
    <row r="58" spans="1:13" hidden="1" x14ac:dyDescent="0.25">
      <c r="A58" s="5">
        <v>67.06</v>
      </c>
      <c r="B58" s="6">
        <v>0.79762943550499099</v>
      </c>
      <c r="C58" s="6">
        <v>0.83536996566143951</v>
      </c>
      <c r="D58" s="6">
        <v>0.88081340172056155</v>
      </c>
      <c r="E58" s="6">
        <v>0.93568187681043136</v>
      </c>
      <c r="F58" s="6">
        <v>1.001872916688245</v>
      </c>
      <c r="G58" s="6">
        <v>1.1766897569822099</v>
      </c>
      <c r="H58" s="6">
        <v>1.4239519812427071</v>
      </c>
      <c r="I58" s="6">
        <v>1.765153930176091</v>
      </c>
      <c r="J58" s="6">
        <v>2.224596226554775</v>
      </c>
      <c r="K58" s="6">
        <v>2.829385775217268</v>
      </c>
      <c r="L58" s="6">
        <v>3.609435763068165</v>
      </c>
      <c r="M58" s="7">
        <v>4.5974656590781446</v>
      </c>
    </row>
    <row r="59" spans="1:13" hidden="1" x14ac:dyDescent="0.25">
      <c r="A59" s="5">
        <v>72.52</v>
      </c>
      <c r="B59" s="6">
        <v>0.81778528525172511</v>
      </c>
      <c r="C59" s="6">
        <v>0.85689178426802215</v>
      </c>
      <c r="D59" s="6">
        <v>0.90468082767119862</v>
      </c>
      <c r="E59" s="6">
        <v>0.96298191555615764</v>
      </c>
      <c r="F59" s="6">
        <v>1.0337999406469129</v>
      </c>
      <c r="G59" s="6">
        <v>1.221883336487632</v>
      </c>
      <c r="H59" s="6">
        <v>1.4884780095682071</v>
      </c>
      <c r="I59" s="6">
        <v>1.8559372363295941</v>
      </c>
      <c r="J59" s="6">
        <v>2.3494205752788062</v>
      </c>
      <c r="K59" s="6">
        <v>2.9968938669889549</v>
      </c>
      <c r="L59" s="6">
        <v>3.8291292340992351</v>
      </c>
      <c r="M59" s="7">
        <v>4.8797050813149241</v>
      </c>
    </row>
    <row r="60" spans="1:13" hidden="1" x14ac:dyDescent="0.25">
      <c r="A60" s="5">
        <v>73.039999999999992</v>
      </c>
      <c r="B60" s="6">
        <v>0.82070114177496267</v>
      </c>
      <c r="C60" s="6">
        <v>0.86012643762532892</v>
      </c>
      <c r="D60" s="6">
        <v>0.90834403873871195</v>
      </c>
      <c r="E60" s="6">
        <v>0.96719367063542683</v>
      </c>
      <c r="F60" s="6">
        <v>1.0386904514648989</v>
      </c>
      <c r="G60" s="6">
        <v>1.2285628956655841</v>
      </c>
      <c r="H60" s="6">
        <v>1.497590169118914</v>
      </c>
      <c r="I60" s="6">
        <v>1.868207351669138</v>
      </c>
      <c r="J60" s="6">
        <v>2.365655805226567</v>
      </c>
      <c r="K60" s="6">
        <v>3.0179831737676071</v>
      </c>
      <c r="L60" s="6">
        <v>3.8560433833347472</v>
      </c>
      <c r="M60" s="7">
        <v>4.913496642036562</v>
      </c>
    </row>
    <row r="61" spans="1:13" hidden="1" x14ac:dyDescent="0.25">
      <c r="A61" s="5">
        <v>79.02</v>
      </c>
      <c r="B61" s="6">
        <v>0.85423349179219565</v>
      </c>
      <c r="C61" s="6">
        <v>0.89732495123435752</v>
      </c>
      <c r="D61" s="6">
        <v>0.9504709660151156</v>
      </c>
      <c r="E61" s="6">
        <v>1.0156288540470231</v>
      </c>
      <c r="F61" s="6">
        <v>1.094931325871745</v>
      </c>
      <c r="G61" s="6">
        <v>1.3053778262120379</v>
      </c>
      <c r="H61" s="6">
        <v>1.6023800039520431</v>
      </c>
      <c r="I61" s="6">
        <v>2.009313678073902</v>
      </c>
      <c r="J61" s="6">
        <v>2.5523609496258222</v>
      </c>
      <c r="K61" s="6">
        <v>3.260510201722107</v>
      </c>
      <c r="L61" s="6">
        <v>4.1655560995431404</v>
      </c>
      <c r="M61" s="7">
        <v>5.3020995903353914</v>
      </c>
    </row>
    <row r="62" spans="1:13" hidden="1" x14ac:dyDescent="0.25">
      <c r="A62" s="8">
        <v>85</v>
      </c>
      <c r="B62" s="9">
        <v>0.88776584180942864</v>
      </c>
      <c r="C62" s="9">
        <v>0.934523464843386</v>
      </c>
      <c r="D62" s="9">
        <v>0.99259789329151937</v>
      </c>
      <c r="E62" s="9">
        <v>1.064064037458619</v>
      </c>
      <c r="F62" s="9">
        <v>1.15117220027859</v>
      </c>
      <c r="G62" s="9">
        <v>1.382192756758492</v>
      </c>
      <c r="H62" s="9">
        <v>1.7071698387851719</v>
      </c>
      <c r="I62" s="9">
        <v>2.1504200044786659</v>
      </c>
      <c r="J62" s="9">
        <v>2.7390660940250759</v>
      </c>
      <c r="K62" s="9">
        <v>3.503037229676607</v>
      </c>
      <c r="L62" s="9">
        <v>4.4750688157515333</v>
      </c>
      <c r="M62" s="10">
        <v>5.6907025386342216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578.73549313725334</v>
      </c>
    </row>
    <row r="68" spans="1:13" hidden="1" x14ac:dyDescent="0.25">
      <c r="A68" s="5">
        <v>61.079999999999991</v>
      </c>
      <c r="B68" s="7">
        <v>611.11323926856903</v>
      </c>
    </row>
    <row r="69" spans="1:13" hidden="1" x14ac:dyDescent="0.25">
      <c r="A69" s="5">
        <v>67.06</v>
      </c>
      <c r="B69" s="7">
        <v>641.80644730987331</v>
      </c>
    </row>
    <row r="70" spans="1:13" hidden="1" x14ac:dyDescent="0.25">
      <c r="A70" s="5">
        <v>72.52</v>
      </c>
      <c r="B70" s="7">
        <v>669.83068073889024</v>
      </c>
    </row>
    <row r="71" spans="1:13" hidden="1" x14ac:dyDescent="0.25">
      <c r="A71" s="5">
        <v>73.039999999999992</v>
      </c>
      <c r="B71" s="7">
        <v>672.1936752166647</v>
      </c>
    </row>
    <row r="72" spans="1:13" hidden="1" x14ac:dyDescent="0.25">
      <c r="A72" s="5">
        <v>79.02</v>
      </c>
      <c r="B72" s="7">
        <v>699.36811171107183</v>
      </c>
    </row>
    <row r="73" spans="1:13" hidden="1" x14ac:dyDescent="0.25">
      <c r="A73" s="8">
        <v>85</v>
      </c>
      <c r="B73" s="10">
        <v>726.54254820547897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1.307798551361198</v>
      </c>
      <c r="C78" s="6">
        <v>1.35502185209682</v>
      </c>
      <c r="D78" s="6">
        <v>1.40962516799788</v>
      </c>
      <c r="E78" s="6">
        <v>1.473193500392318</v>
      </c>
      <c r="F78" s="6">
        <v>1.5474583162021409</v>
      </c>
      <c r="G78" s="6">
        <v>1.735502426140952</v>
      </c>
      <c r="H78" s="6">
        <v>1.9885802901611069</v>
      </c>
      <c r="I78" s="6">
        <v>2.318794500061236</v>
      </c>
      <c r="J78" s="6">
        <v>2.731914411571903</v>
      </c>
      <c r="K78" s="6">
        <v>3.2318179633846449</v>
      </c>
      <c r="L78" s="6">
        <v>3.840622908591067</v>
      </c>
      <c r="M78" s="7">
        <v>4.6109448390055929</v>
      </c>
    </row>
    <row r="79" spans="1:13" hidden="1" x14ac:dyDescent="0.25">
      <c r="A79" s="5">
        <v>61.079999999999991</v>
      </c>
      <c r="B79" s="6">
        <v>1.338386740073545</v>
      </c>
      <c r="C79" s="6">
        <v>1.39031460759818</v>
      </c>
      <c r="D79" s="6">
        <v>1.451319525332601</v>
      </c>
      <c r="E79" s="6">
        <v>1.5231635213370089</v>
      </c>
      <c r="F79" s="6">
        <v>1.6076566592229831</v>
      </c>
      <c r="G79" s="6">
        <v>1.8212268984629909</v>
      </c>
      <c r="H79" s="6">
        <v>2.101247683100731</v>
      </c>
      <c r="I79" s="6">
        <v>2.4481317156006348</v>
      </c>
      <c r="J79" s="6">
        <v>2.8610917295603482</v>
      </c>
      <c r="K79" s="6">
        <v>3.3515291144456589</v>
      </c>
      <c r="L79" s="6">
        <v>3.9494448283372541</v>
      </c>
      <c r="M79" s="7">
        <v>4.7064895646594556</v>
      </c>
    </row>
    <row r="80" spans="1:13" hidden="1" x14ac:dyDescent="0.25">
      <c r="A80" s="5">
        <v>67.06</v>
      </c>
      <c r="B80" s="6">
        <v>1.3767490824863671</v>
      </c>
      <c r="C80" s="6">
        <v>1.435602113052826</v>
      </c>
      <c r="D80" s="6">
        <v>1.505773233367129</v>
      </c>
      <c r="E80" s="6">
        <v>1.5892360712139399</v>
      </c>
      <c r="F80" s="6">
        <v>1.6878520258939529</v>
      </c>
      <c r="G80" s="6">
        <v>1.9355364863876701</v>
      </c>
      <c r="H80" s="6">
        <v>2.248123538646432</v>
      </c>
      <c r="I80" s="6">
        <v>2.6078240655608851</v>
      </c>
      <c r="J80" s="6">
        <v>3.011784200385252</v>
      </c>
      <c r="K80" s="6">
        <v>3.5021404255131561</v>
      </c>
      <c r="L80" s="6">
        <v>4.1377893015816198</v>
      </c>
      <c r="M80" s="7">
        <v>4.9706203290235971</v>
      </c>
    </row>
    <row r="81" spans="1:13" hidden="1" x14ac:dyDescent="0.25">
      <c r="A81" s="5">
        <v>72.52</v>
      </c>
      <c r="B81" s="6">
        <v>1.4117755690372029</v>
      </c>
      <c r="C81" s="6">
        <v>1.4769515745548929</v>
      </c>
      <c r="D81" s="6">
        <v>1.555491836355176</v>
      </c>
      <c r="E81" s="6">
        <v>1.6495631819711369</v>
      </c>
      <c r="F81" s="6">
        <v>1.761073882419621</v>
      </c>
      <c r="G81" s="6">
        <v>2.0399061101449849</v>
      </c>
      <c r="H81" s="6">
        <v>2.3822275806664202</v>
      </c>
      <c r="I81" s="6">
        <v>2.7536301242202428</v>
      </c>
      <c r="J81" s="6">
        <v>3.149372978094946</v>
      </c>
      <c r="K81" s="6">
        <v>3.6396551008356521</v>
      </c>
      <c r="L81" s="6">
        <v>4.3097559945438659</v>
      </c>
      <c r="M81" s="7">
        <v>5.2117832008343354</v>
      </c>
    </row>
    <row r="82" spans="1:13" hidden="1" x14ac:dyDescent="0.25">
      <c r="A82" s="5">
        <v>73.039999999999992</v>
      </c>
      <c r="B82" s="6">
        <v>1.417118815410177</v>
      </c>
      <c r="C82" s="6">
        <v>1.483487917910167</v>
      </c>
      <c r="D82" s="6">
        <v>1.563582387772146</v>
      </c>
      <c r="E82" s="6">
        <v>1.6595879786355661</v>
      </c>
      <c r="F82" s="6">
        <v>1.77334144333847</v>
      </c>
      <c r="G82" s="6">
        <v>2.0563426789190191</v>
      </c>
      <c r="H82" s="6">
        <v>2.3990083104595561</v>
      </c>
      <c r="I82" s="6">
        <v>2.7675388246339221</v>
      </c>
      <c r="J82" s="6">
        <v>3.1632931473740942</v>
      </c>
      <c r="K82" s="6">
        <v>3.6580107589853359</v>
      </c>
      <c r="L82" s="6">
        <v>4.3350610785296082</v>
      </c>
      <c r="M82" s="7">
        <v>5.2452749025625556</v>
      </c>
    </row>
    <row r="83" spans="1:13" hidden="1" x14ac:dyDescent="0.25">
      <c r="A83" s="5">
        <v>79.02</v>
      </c>
      <c r="B83" s="6">
        <v>1.478566148699374</v>
      </c>
      <c r="C83" s="6">
        <v>1.558655866495817</v>
      </c>
      <c r="D83" s="6">
        <v>1.6566237290672969</v>
      </c>
      <c r="E83" s="6">
        <v>1.7748731402764979</v>
      </c>
      <c r="F83" s="6">
        <v>1.914418393905239</v>
      </c>
      <c r="G83" s="6">
        <v>2.2453632198204132</v>
      </c>
      <c r="H83" s="6">
        <v>2.5919867030806159</v>
      </c>
      <c r="I83" s="6">
        <v>2.9274888793912361</v>
      </c>
      <c r="J83" s="6">
        <v>3.3233750940842999</v>
      </c>
      <c r="K83" s="6">
        <v>3.869100827706712</v>
      </c>
      <c r="L83" s="6">
        <v>4.6260695443656514</v>
      </c>
      <c r="M83" s="7">
        <v>5.630429472437112</v>
      </c>
    </row>
    <row r="84" spans="1:13" hidden="1" x14ac:dyDescent="0.25">
      <c r="A84" s="8">
        <v>85</v>
      </c>
      <c r="B84" s="9">
        <v>1.5400134819885709</v>
      </c>
      <c r="C84" s="9">
        <v>1.633823815081467</v>
      </c>
      <c r="D84" s="9">
        <v>1.749665070362449</v>
      </c>
      <c r="E84" s="9">
        <v>1.89015830191743</v>
      </c>
      <c r="F84" s="9">
        <v>2.0554953444720079</v>
      </c>
      <c r="G84" s="9">
        <v>2.434383760721806</v>
      </c>
      <c r="H84" s="9">
        <v>2.7849650957016761</v>
      </c>
      <c r="I84" s="9">
        <v>3.0874389341485502</v>
      </c>
      <c r="J84" s="9">
        <v>3.4834570407945069</v>
      </c>
      <c r="K84" s="9">
        <v>4.0801908964280882</v>
      </c>
      <c r="L84" s="9">
        <v>4.9170780102016938</v>
      </c>
      <c r="M84" s="10">
        <v>6.0155840423116684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5.5605833126582353E-3</v>
      </c>
    </row>
    <row r="90" spans="1:13" hidden="1" x14ac:dyDescent="0.25">
      <c r="A90" s="5">
        <v>61.079999999999991</v>
      </c>
      <c r="B90" s="7">
        <v>6.0911745186657809E-3</v>
      </c>
    </row>
    <row r="91" spans="1:13" hidden="1" x14ac:dyDescent="0.25">
      <c r="A91" s="5">
        <v>67.06</v>
      </c>
      <c r="B91" s="7">
        <v>6.7050541878937086E-3</v>
      </c>
    </row>
    <row r="92" spans="1:13" hidden="1" x14ac:dyDescent="0.25">
      <c r="A92" s="5">
        <v>72.52</v>
      </c>
      <c r="B92" s="7">
        <v>7.2655530163192074E-3</v>
      </c>
    </row>
    <row r="93" spans="1:13" hidden="1" x14ac:dyDescent="0.25">
      <c r="A93" s="5">
        <v>73.039999999999992</v>
      </c>
      <c r="B93" s="7">
        <v>7.3454735901314324E-3</v>
      </c>
    </row>
    <row r="94" spans="1:13" hidden="1" x14ac:dyDescent="0.25">
      <c r="A94" s="5">
        <v>79.02</v>
      </c>
      <c r="B94" s="7">
        <v>8.2645601889720088E-3</v>
      </c>
    </row>
    <row r="95" spans="1:13" hidden="1" x14ac:dyDescent="0.25">
      <c r="A95" s="8">
        <v>85</v>
      </c>
      <c r="B95" s="10">
        <v>9.1836467878125844E-3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3.8926427663977143E-4</v>
      </c>
    </row>
    <row r="101" spans="1:5" hidden="1" x14ac:dyDescent="0.25">
      <c r="A101" s="5">
        <v>61.079999999999991</v>
      </c>
      <c r="B101" s="21">
        <v>3.8701996143824E-4</v>
      </c>
    </row>
    <row r="102" spans="1:5" hidden="1" x14ac:dyDescent="0.25">
      <c r="A102" s="5">
        <v>67.06</v>
      </c>
      <c r="B102" s="21">
        <v>3.8458816090156507E-4</v>
      </c>
    </row>
    <row r="103" spans="1:5" hidden="1" x14ac:dyDescent="0.25">
      <c r="A103" s="5">
        <v>72.52</v>
      </c>
      <c r="B103" s="21">
        <v>3.8236782128112302E-4</v>
      </c>
    </row>
    <row r="104" spans="1:5" hidden="1" x14ac:dyDescent="0.25">
      <c r="A104" s="5">
        <v>73.039999999999992</v>
      </c>
      <c r="B104" s="21">
        <v>3.8261352519051111E-4</v>
      </c>
    </row>
    <row r="105" spans="1:5" hidden="1" x14ac:dyDescent="0.25">
      <c r="A105" s="5">
        <v>79.02</v>
      </c>
      <c r="B105" s="21">
        <v>3.8543912014847278E-4</v>
      </c>
    </row>
    <row r="106" spans="1:5" hidden="1" x14ac:dyDescent="0.25">
      <c r="A106" s="8">
        <v>85</v>
      </c>
      <c r="B106" s="22">
        <v>3.8826471510643472E-4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5.1585426415866351</v>
      </c>
      <c r="C110" s="26" t="s">
        <v>23</v>
      </c>
      <c r="D110" s="26">
        <f ca="1">1000 * FORECAST( B29, OFFSET(B89:B95,MATCH(B29,A89:A95,1)-1,0,2), OFFSET(A89:A95,MATCH(B29,A89:A95,1)-1,0,2) )*B28 / 453592</f>
        <v>1.1372649080201227E-5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7.9263297220768676</v>
      </c>
      <c r="C111" s="26" t="s">
        <v>26</v>
      </c>
      <c r="D111" s="26">
        <f ca="1">(FORECAST( B29, OFFSET(B67:B73,MATCH(B29,A67:A73,1)-1,0,2), OFFSET(A67:A73,MATCH(B29,A67:A73,1)-1,0,2) ))*B28 * 0.00220462 / 60</f>
        <v>1.7474545031885103E-2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19.2165153882083</v>
      </c>
      <c r="C112" s="26" t="s">
        <v>26</v>
      </c>
      <c r="D112" s="26">
        <f ca="1">(FORECAST( B29, OFFSET(B45:B51,MATCH(B29,A45:A51,1)-1,0,2), OFFSET(A45:A51,MATCH(B29,A45:A51,1)-1,0,2) ))*B28 * 0.00220462 / 60</f>
        <v>4.2365114155151783E-2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3.8236782128112302E-4</v>
      </c>
      <c r="C113" s="27" t="s">
        <v>30</v>
      </c>
      <c r="D113" s="27">
        <f ca="1">FORECAST( B29, OFFSET(B100:B106,MATCH(B29,A100:A106,1)-1,0,2), OFFSET(A100:A106,MATCH(B29,A100:A106,1)-1,0,2) )</f>
        <v>3.8236782128112302E-4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0.75701786870822829</v>
      </c>
      <c r="C119" s="26">
        <v>0.79261674880424116</v>
      </c>
      <c r="D119" s="26">
        <v>0.833864973706687</v>
      </c>
      <c r="E119" s="26">
        <v>0.88224949175916223</v>
      </c>
      <c r="F119" s="26">
        <v>0.93943264393439951</v>
      </c>
      <c r="G119" s="26">
        <v>1.087721177689746</v>
      </c>
      <c r="H119" s="26">
        <v>1.295537155337193</v>
      </c>
      <c r="I119" s="26">
        <v>1.5824934393072969</v>
      </c>
      <c r="J119" s="26">
        <v>1.9710091740966771</v>
      </c>
      <c r="K119" s="26">
        <v>2.4863097862680572</v>
      </c>
      <c r="L119" s="26">
        <v>3.1564269844502362</v>
      </c>
      <c r="M119" s="21">
        <v>4.0121987593380997</v>
      </c>
    </row>
    <row r="120" spans="1:13" hidden="1" x14ac:dyDescent="0.25">
      <c r="A120" s="5">
        <v>61.079999999999991</v>
      </c>
      <c r="B120" s="26">
        <v>0.77555398102047246</v>
      </c>
      <c r="C120" s="26">
        <v>0.81179845004470619</v>
      </c>
      <c r="D120" s="26">
        <v>0.8546728875841495</v>
      </c>
      <c r="E120" s="26">
        <v>0.90578183437463577</v>
      </c>
      <c r="F120" s="26">
        <v>0.96690522378113342</v>
      </c>
      <c r="G120" s="26">
        <v>1.1271920270477001</v>
      </c>
      <c r="H120" s="26">
        <v>1.3532806168862079</v>
      </c>
      <c r="I120" s="26">
        <v>1.6657245948651129</v>
      </c>
      <c r="J120" s="26">
        <v>2.0878838446189301</v>
      </c>
      <c r="K120" s="26">
        <v>2.6459245318482769</v>
      </c>
      <c r="L120" s="26">
        <v>3.3688191043198499</v>
      </c>
      <c r="M120" s="21">
        <v>4.2883462918664321</v>
      </c>
    </row>
    <row r="121" spans="1:13" hidden="1" x14ac:dyDescent="0.25">
      <c r="A121" s="5">
        <v>67.06</v>
      </c>
      <c r="B121" s="26">
        <v>0.79762943550499099</v>
      </c>
      <c r="C121" s="26">
        <v>0.83536996566143951</v>
      </c>
      <c r="D121" s="26">
        <v>0.88081340172056155</v>
      </c>
      <c r="E121" s="26">
        <v>0.93568187681043136</v>
      </c>
      <c r="F121" s="26">
        <v>1.001872916688245</v>
      </c>
      <c r="G121" s="26">
        <v>1.1766897569822099</v>
      </c>
      <c r="H121" s="26">
        <v>1.4239519812427071</v>
      </c>
      <c r="I121" s="26">
        <v>1.765153930176091</v>
      </c>
      <c r="J121" s="26">
        <v>2.224596226554775</v>
      </c>
      <c r="K121" s="26">
        <v>2.829385775217268</v>
      </c>
      <c r="L121" s="26">
        <v>3.609435763068165</v>
      </c>
      <c r="M121" s="21">
        <v>4.5974656590781446</v>
      </c>
    </row>
    <row r="122" spans="1:13" hidden="1" x14ac:dyDescent="0.25">
      <c r="A122" s="5">
        <v>72.52</v>
      </c>
      <c r="B122" s="26">
        <v>0.81778528525172511</v>
      </c>
      <c r="C122" s="26">
        <v>0.85689178426802215</v>
      </c>
      <c r="D122" s="26">
        <v>0.90468082767119862</v>
      </c>
      <c r="E122" s="26">
        <v>0.96298191555615764</v>
      </c>
      <c r="F122" s="26">
        <v>1.0337999406469129</v>
      </c>
      <c r="G122" s="26">
        <v>1.221883336487632</v>
      </c>
      <c r="H122" s="26">
        <v>1.4884780095682071</v>
      </c>
      <c r="I122" s="26">
        <v>1.8559372363295941</v>
      </c>
      <c r="J122" s="26">
        <v>2.3494205752788062</v>
      </c>
      <c r="K122" s="26">
        <v>2.9968938669889549</v>
      </c>
      <c r="L122" s="26">
        <v>3.8291292340992351</v>
      </c>
      <c r="M122" s="21">
        <v>4.8797050813149241</v>
      </c>
    </row>
    <row r="123" spans="1:13" hidden="1" x14ac:dyDescent="0.25">
      <c r="A123" s="5">
        <v>73.039999999999992</v>
      </c>
      <c r="B123" s="26">
        <v>0.82070114177496267</v>
      </c>
      <c r="C123" s="26">
        <v>0.86012643762532892</v>
      </c>
      <c r="D123" s="26">
        <v>0.90834403873871195</v>
      </c>
      <c r="E123" s="26">
        <v>0.96719367063542683</v>
      </c>
      <c r="F123" s="26">
        <v>1.0386904514648989</v>
      </c>
      <c r="G123" s="26">
        <v>1.2285628956655841</v>
      </c>
      <c r="H123" s="26">
        <v>1.497590169118914</v>
      </c>
      <c r="I123" s="26">
        <v>1.868207351669138</v>
      </c>
      <c r="J123" s="26">
        <v>2.365655805226567</v>
      </c>
      <c r="K123" s="26">
        <v>3.0179831737676071</v>
      </c>
      <c r="L123" s="26">
        <v>3.8560433833347472</v>
      </c>
      <c r="M123" s="21">
        <v>4.913496642036562</v>
      </c>
    </row>
    <row r="124" spans="1:13" hidden="1" x14ac:dyDescent="0.25">
      <c r="A124" s="5">
        <v>79.02</v>
      </c>
      <c r="B124" s="26">
        <v>0.85423349179219565</v>
      </c>
      <c r="C124" s="26">
        <v>0.89732495123435752</v>
      </c>
      <c r="D124" s="26">
        <v>0.9504709660151156</v>
      </c>
      <c r="E124" s="26">
        <v>1.0156288540470231</v>
      </c>
      <c r="F124" s="26">
        <v>1.094931325871745</v>
      </c>
      <c r="G124" s="26">
        <v>1.3053778262120379</v>
      </c>
      <c r="H124" s="26">
        <v>1.6023800039520431</v>
      </c>
      <c r="I124" s="26">
        <v>2.009313678073902</v>
      </c>
      <c r="J124" s="26">
        <v>2.5523609496258222</v>
      </c>
      <c r="K124" s="26">
        <v>3.260510201722107</v>
      </c>
      <c r="L124" s="26">
        <v>4.1655560995431404</v>
      </c>
      <c r="M124" s="21">
        <v>5.3020995903353914</v>
      </c>
    </row>
    <row r="125" spans="1:13" hidden="1" x14ac:dyDescent="0.25">
      <c r="A125" s="8">
        <v>85</v>
      </c>
      <c r="B125" s="27">
        <v>0.88776584180942864</v>
      </c>
      <c r="C125" s="27">
        <v>0.934523464843386</v>
      </c>
      <c r="D125" s="27">
        <v>0.99259789329151937</v>
      </c>
      <c r="E125" s="27">
        <v>1.064064037458619</v>
      </c>
      <c r="F125" s="27">
        <v>1.15117220027859</v>
      </c>
      <c r="G125" s="27">
        <v>1.382192756758492</v>
      </c>
      <c r="H125" s="27">
        <v>1.7071698387851719</v>
      </c>
      <c r="I125" s="27">
        <v>2.1504200044786659</v>
      </c>
      <c r="J125" s="27">
        <v>2.7390660940250759</v>
      </c>
      <c r="K125" s="27">
        <v>3.503037229676607</v>
      </c>
      <c r="L125" s="27">
        <v>4.4750688157515333</v>
      </c>
      <c r="M125" s="22">
        <v>5.6907025386342216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8.1778528525172504E-4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8.5689178426802219E-4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9.0468082767119855E-4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9.6298191555615749E-4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1.0337999406469128E-3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1.221883336487632E-3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1.4884780095682068E-3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1.8559372363295941E-3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2.3494205752788056E-3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2.9968938669889546E-3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3.8291292340992345E-3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4.8797050813149242E-3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3.2275136676852148E-3</v>
      </c>
    </row>
    <row r="35" spans="1:2" hidden="1" x14ac:dyDescent="0.25">
      <c r="A35" s="5">
        <v>30</v>
      </c>
      <c r="B35" s="7">
        <v>3.8139625127342528E-3</v>
      </c>
    </row>
    <row r="36" spans="1:2" hidden="1" x14ac:dyDescent="0.25">
      <c r="A36" s="5">
        <v>40</v>
      </c>
      <c r="B36" s="7">
        <v>4.4711800904864863E-3</v>
      </c>
    </row>
    <row r="37" spans="1:2" hidden="1" x14ac:dyDescent="0.25">
      <c r="A37" s="5">
        <v>50</v>
      </c>
      <c r="B37" s="7">
        <v>5.1827095738584119E-3</v>
      </c>
    </row>
    <row r="38" spans="1:2" hidden="1" x14ac:dyDescent="0.25">
      <c r="A38" s="5">
        <v>60.000000000000007</v>
      </c>
      <c r="B38" s="7">
        <v>5.9803066185376607E-3</v>
      </c>
    </row>
    <row r="39" spans="1:2" hidden="1" x14ac:dyDescent="0.25">
      <c r="A39" s="8">
        <v>70</v>
      </c>
      <c r="B39" s="10">
        <v>7.006861249353593E-3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3.8382778641442148E-4</v>
      </c>
    </row>
    <row r="45" spans="1:2" hidden="1" x14ac:dyDescent="0.25">
      <c r="A45" s="5">
        <v>30</v>
      </c>
      <c r="B45" s="21">
        <v>3.9060892120037452E-4</v>
      </c>
    </row>
    <row r="46" spans="1:2" hidden="1" x14ac:dyDescent="0.25">
      <c r="A46" s="5">
        <v>40</v>
      </c>
      <c r="B46" s="21">
        <v>3.9254988163185038E-4</v>
      </c>
    </row>
    <row r="47" spans="1:2" hidden="1" x14ac:dyDescent="0.25">
      <c r="A47" s="5">
        <v>50</v>
      </c>
      <c r="B47" s="21">
        <v>3.9101031379093021E-4</v>
      </c>
    </row>
    <row r="48" spans="1:2" hidden="1" x14ac:dyDescent="0.25">
      <c r="A48" s="5">
        <v>60.000000000000007</v>
      </c>
      <c r="B48" s="21">
        <v>3.874591494950305E-4</v>
      </c>
    </row>
    <row r="49" spans="1:13" hidden="1" x14ac:dyDescent="0.25">
      <c r="A49" s="8">
        <v>70</v>
      </c>
      <c r="B49" s="22">
        <v>3.8339259341363472E-4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(0.00472101943798287)*B29</f>
        <v>3.351923800967838</v>
      </c>
      <c r="C53" s="26" t="s">
        <v>23</v>
      </c>
      <c r="D53" s="26">
        <f>1000 * 0.00472101943798287*B29 / 453592</f>
        <v>7.3897330662089233E-6</v>
      </c>
      <c r="E53" s="21" t="s">
        <v>24</v>
      </c>
    </row>
    <row r="54" spans="1:13" x14ac:dyDescent="0.25">
      <c r="A54" s="5" t="s">
        <v>25</v>
      </c>
      <c r="B54" s="26">
        <f>(510.727872686201)*B29 / 60</f>
        <v>6.0436131601200449</v>
      </c>
      <c r="C54" s="26" t="s">
        <v>26</v>
      </c>
      <c r="D54" s="26">
        <f>(510.727872686201)*B29 * 0.00220462 / 60</f>
        <v>1.3323870445063854E-2</v>
      </c>
      <c r="E54" s="21" t="s">
        <v>27</v>
      </c>
    </row>
    <row r="55" spans="1:13" x14ac:dyDescent="0.25">
      <c r="A55" s="5" t="s">
        <v>28</v>
      </c>
      <c r="B55" s="26">
        <f>(1751.23835202962)*B29 / 60</f>
        <v>20.722987165683836</v>
      </c>
      <c r="C55" s="26" t="s">
        <v>26</v>
      </c>
      <c r="D55" s="26">
        <f>(1751.23835202962)*B29 * 0.00220462 / 60</f>
        <v>4.5686311965209898E-2</v>
      </c>
      <c r="E55" s="21" t="s">
        <v>27</v>
      </c>
    </row>
    <row r="56" spans="1:13" x14ac:dyDescent="0.25">
      <c r="A56" s="8" t="s">
        <v>29</v>
      </c>
      <c r="B56" s="27">
        <f>0.000392009293175868</f>
        <v>3.9200929317586799E-4</v>
      </c>
      <c r="C56" s="27" t="s">
        <v>30</v>
      </c>
      <c r="D56" s="27">
        <f>0.000392009293175868</f>
        <v>3.9200929317586799E-4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2.888143882870668</v>
      </c>
      <c r="C62" s="26">
        <v>2.3302833525869668</v>
      </c>
      <c r="D62" s="26">
        <v>1.900036480719842</v>
      </c>
      <c r="E62" s="26">
        <v>1.57208700629684</v>
      </c>
      <c r="F62" s="26">
        <v>1.323924950411594</v>
      </c>
      <c r="G62" s="26">
        <v>1.1358466162238161</v>
      </c>
      <c r="H62" s="26">
        <v>0.99095458895931321</v>
      </c>
      <c r="I62" s="26">
        <v>0.87515773590996715</v>
      </c>
      <c r="J62" s="26">
        <v>0.82453386349713675</v>
      </c>
      <c r="K62" s="26">
        <v>0.77717120643374038</v>
      </c>
      <c r="L62" s="26">
        <v>0.73209763996235822</v>
      </c>
      <c r="M62" s="21">
        <v>0.68851643195468759</v>
      </c>
    </row>
    <row r="63" spans="1:13" hidden="1" x14ac:dyDescent="0.25">
      <c r="A63" s="5">
        <v>30</v>
      </c>
      <c r="B63" s="26">
        <v>3.1266861615601749</v>
      </c>
      <c r="C63" s="26">
        <v>2.4975065968912342</v>
      </c>
      <c r="D63" s="26">
        <v>2.0112427978316871</v>
      </c>
      <c r="E63" s="26">
        <v>1.641005361038018</v>
      </c>
      <c r="F63" s="26">
        <v>1.3627111652327959</v>
      </c>
      <c r="G63" s="26">
        <v>1.155083371204666</v>
      </c>
      <c r="H63" s="26">
        <v>0.99965142180837863</v>
      </c>
      <c r="I63" s="26">
        <v>0.88075104196474474</v>
      </c>
      <c r="J63" s="26">
        <v>0.83087244741537836</v>
      </c>
      <c r="K63" s="26">
        <v>0.78552423866066978</v>
      </c>
      <c r="L63" s="26">
        <v>0.743537648146817</v>
      </c>
      <c r="M63" s="21">
        <v>0.70391930094914312</v>
      </c>
    </row>
    <row r="64" spans="1:13" hidden="1" x14ac:dyDescent="0.25">
      <c r="A64" s="5">
        <v>40</v>
      </c>
      <c r="B64" s="26">
        <v>3.435693971622642</v>
      </c>
      <c r="C64" s="26">
        <v>2.7230969855766749</v>
      </c>
      <c r="D64" s="26">
        <v>2.1698585604229299</v>
      </c>
      <c r="E64" s="26">
        <v>1.747516150446828</v>
      </c>
      <c r="F64" s="26">
        <v>1.430413491999873</v>
      </c>
      <c r="G64" s="26">
        <v>1.195700603499648</v>
      </c>
      <c r="H64" s="26">
        <v>1.023333785429837</v>
      </c>
      <c r="I64" s="26">
        <v>0.89607562034019295</v>
      </c>
      <c r="J64" s="26">
        <v>0.84474293246218035</v>
      </c>
      <c r="K64" s="26">
        <v>0.79949497284655369</v>
      </c>
      <c r="L64" s="26">
        <v>0.75896633114313139</v>
      </c>
      <c r="M64" s="21">
        <v>0.72196698963084815</v>
      </c>
    </row>
    <row r="65" spans="1:13" hidden="1" x14ac:dyDescent="0.25">
      <c r="A65" s="5">
        <v>50</v>
      </c>
      <c r="B65" s="26">
        <v>3.806235318831563</v>
      </c>
      <c r="C65" s="26">
        <v>3.0005827026696958</v>
      </c>
      <c r="D65" s="26">
        <v>2.3715530217601422</v>
      </c>
      <c r="E65" s="26">
        <v>1.8891105880172561</v>
      </c>
      <c r="F65" s="26">
        <v>1.526025995421483</v>
      </c>
      <c r="G65" s="26">
        <v>1.2578761200193389</v>
      </c>
      <c r="H65" s="26">
        <v>1.0630441199234479</v>
      </c>
      <c r="I65" s="26">
        <v>0.92271943531249567</v>
      </c>
      <c r="J65" s="26">
        <v>0.86788637912216016</v>
      </c>
      <c r="K65" s="26">
        <v>0.82089778843125893</v>
      </c>
      <c r="L65" s="26">
        <v>0.78019161009322113</v>
      </c>
      <c r="M65" s="21">
        <v>0.74438118359060113</v>
      </c>
    </row>
    <row r="66" spans="1:13" hidden="1" x14ac:dyDescent="0.25">
      <c r="A66" s="5">
        <v>60.000000000000007</v>
      </c>
      <c r="B66" s="26">
        <v>4.232518713841575</v>
      </c>
      <c r="C66" s="26">
        <v>3.325363252907112</v>
      </c>
      <c r="D66" s="26">
        <v>2.6127910631461861</v>
      </c>
      <c r="E66" s="26">
        <v>2.0631933141020879</v>
      </c>
      <c r="F66" s="26">
        <v>1.6477674573842001</v>
      </c>
      <c r="G66" s="26">
        <v>1.340517226667977</v>
      </c>
      <c r="H66" s="26">
        <v>1.1182526376949791</v>
      </c>
      <c r="I66" s="26">
        <v>0.96058998827282571</v>
      </c>
      <c r="J66" s="26">
        <v>0.90038182671064604</v>
      </c>
      <c r="K66" s="26">
        <v>0.84995185827523234</v>
      </c>
      <c r="L66" s="26">
        <v>0.80754138702362399</v>
      </c>
      <c r="M66" s="21">
        <v>0.77156710964199771</v>
      </c>
    </row>
    <row r="67" spans="1:13" hidden="1" x14ac:dyDescent="0.25">
      <c r="A67" s="8">
        <v>70</v>
      </c>
      <c r="B67" s="27">
        <v>4.7494407325902568</v>
      </c>
      <c r="C67" s="27">
        <v>3.7277322474695098</v>
      </c>
      <c r="D67" s="27">
        <v>2.919582440017408</v>
      </c>
      <c r="E67" s="27">
        <v>2.2918093374061761</v>
      </c>
      <c r="F67" s="27">
        <v>1.814037248874131</v>
      </c>
      <c r="G67" s="27">
        <v>1.4586967657256691</v>
      </c>
      <c r="H67" s="27">
        <v>1.201024761331283</v>
      </c>
      <c r="I67" s="27">
        <v>1.0190643911275279</v>
      </c>
      <c r="J67" s="27">
        <v>0.95038189767351477</v>
      </c>
      <c r="K67" s="27">
        <v>0.89366509261705851</v>
      </c>
      <c r="L67" s="27">
        <v>0.84695863721883025</v>
      </c>
      <c r="M67" s="22">
        <v>0.80848258536861706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3.5658021548681104E-3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2.8205305454195475E-3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2.2406795366322649E-3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1.7972342053109323E-3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1.4639859103263032E-3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1.2175322926152069E-3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1.0372772751805785E-3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9.0543106309141767E-4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8.5286929088789908E-4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8.0701014348281118E-4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7.6641916334087637E-4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7.298372855559361E-4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0.63610658080255766</v>
      </c>
    </row>
    <row r="87" spans="1:2" x14ac:dyDescent="0.25">
      <c r="A87" s="5">
        <v>30</v>
      </c>
      <c r="B87" s="7">
        <v>0.8594339748176002</v>
      </c>
    </row>
    <row r="88" spans="1:2" x14ac:dyDescent="0.25">
      <c r="A88" s="5">
        <v>40</v>
      </c>
      <c r="B88" s="7">
        <v>0.96346987453294941</v>
      </c>
    </row>
    <row r="89" spans="1:2" x14ac:dyDescent="0.25">
      <c r="A89" s="5">
        <v>50</v>
      </c>
      <c r="B89" s="7">
        <v>0.99822174671518371</v>
      </c>
    </row>
    <row r="90" spans="1:2" x14ac:dyDescent="0.25">
      <c r="A90" s="5">
        <v>60</v>
      </c>
      <c r="B90" s="7">
        <v>0.98353080939949111</v>
      </c>
    </row>
    <row r="91" spans="1:2" x14ac:dyDescent="0.25">
      <c r="A91" s="8">
        <v>70</v>
      </c>
      <c r="B91" s="10">
        <v>0.92060295193039943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0.67890665686196272</v>
      </c>
    </row>
    <row r="96" spans="1:2" x14ac:dyDescent="0.25">
      <c r="A96" s="5">
        <v>30</v>
      </c>
      <c r="B96" s="7">
        <v>0.82827790671403523</v>
      </c>
    </row>
    <row r="97" spans="1:2" x14ac:dyDescent="0.25">
      <c r="A97" s="5">
        <v>40</v>
      </c>
      <c r="B97" s="7">
        <v>0.95537307393403981</v>
      </c>
    </row>
    <row r="98" spans="1:2" x14ac:dyDescent="0.25">
      <c r="A98" s="5">
        <v>50</v>
      </c>
      <c r="B98" s="7">
        <v>1.072290499669744</v>
      </c>
    </row>
    <row r="99" spans="1:2" x14ac:dyDescent="0.25">
      <c r="A99" s="5">
        <v>60</v>
      </c>
      <c r="B99" s="7">
        <v>1.181462545601546</v>
      </c>
    </row>
    <row r="100" spans="1:2" x14ac:dyDescent="0.25">
      <c r="A100" s="8">
        <v>70</v>
      </c>
      <c r="B100" s="10">
        <v>1.2816000391171041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0.68642040509454649</v>
      </c>
    </row>
    <row r="105" spans="1:2" x14ac:dyDescent="0.25">
      <c r="A105" s="5">
        <v>30</v>
      </c>
      <c r="B105" s="7">
        <v>0.81114503688038186</v>
      </c>
    </row>
    <row r="106" spans="1:2" x14ac:dyDescent="0.25">
      <c r="A106" s="5">
        <v>40</v>
      </c>
      <c r="B106" s="7">
        <v>0.95092060482692897</v>
      </c>
    </row>
    <row r="107" spans="1:2" x14ac:dyDescent="0.25">
      <c r="A107" s="5">
        <v>50</v>
      </c>
      <c r="B107" s="7">
        <v>1.1022471076711939</v>
      </c>
    </row>
    <row r="108" spans="1:2" x14ac:dyDescent="0.25">
      <c r="A108" s="5">
        <v>60</v>
      </c>
      <c r="B108" s="7">
        <v>1.2718782674064839</v>
      </c>
    </row>
    <row r="109" spans="1:2" x14ac:dyDescent="0.25">
      <c r="A109" s="8">
        <v>70</v>
      </c>
      <c r="B109" s="10">
        <v>1.490203615674252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0.96614956139285801</v>
      </c>
    </row>
    <row r="114" spans="1:2" x14ac:dyDescent="0.25">
      <c r="A114" s="5">
        <v>28.333333333333339</v>
      </c>
      <c r="B114" s="7">
        <v>0.97416213968308729</v>
      </c>
    </row>
    <row r="115" spans="1:2" x14ac:dyDescent="0.25">
      <c r="A115" s="5">
        <v>36.666666666666671</v>
      </c>
      <c r="B115" s="7">
        <v>0.98811232080167832</v>
      </c>
    </row>
    <row r="116" spans="1:2" x14ac:dyDescent="0.25">
      <c r="A116" s="5">
        <v>45</v>
      </c>
      <c r="B116" s="7">
        <v>1.004704553105872</v>
      </c>
    </row>
    <row r="117" spans="1:2" x14ac:dyDescent="0.25">
      <c r="A117" s="5">
        <v>53.333333333333343</v>
      </c>
      <c r="B117" s="7">
        <v>1.0310449280725571</v>
      </c>
    </row>
    <row r="118" spans="1:2" x14ac:dyDescent="0.25">
      <c r="A118" s="5">
        <v>61.666666666666671</v>
      </c>
      <c r="B118" s="7">
        <v>1.065684791955394</v>
      </c>
    </row>
    <row r="119" spans="1:2" x14ac:dyDescent="0.25">
      <c r="A119" s="8">
        <v>70</v>
      </c>
      <c r="B119" s="10">
        <v>1.110970311453106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4.4711800904864863E-3</v>
      </c>
    </row>
    <row r="35" spans="1:2" hidden="1" x14ac:dyDescent="0.25">
      <c r="A35" s="5">
        <v>46</v>
      </c>
      <c r="B35" s="7">
        <v>4.8863380140154143E-3</v>
      </c>
    </row>
    <row r="36" spans="1:2" hidden="1" x14ac:dyDescent="0.25">
      <c r="A36" s="5">
        <v>52</v>
      </c>
      <c r="B36" s="7">
        <v>5.3308953537799112E-3</v>
      </c>
    </row>
    <row r="37" spans="1:2" hidden="1" x14ac:dyDescent="0.25">
      <c r="A37" s="5">
        <v>58</v>
      </c>
      <c r="B37" s="7">
        <v>5.775452693544408E-3</v>
      </c>
    </row>
    <row r="38" spans="1:2" hidden="1" x14ac:dyDescent="0.25">
      <c r="A38" s="5">
        <v>63.999999999999993</v>
      </c>
      <c r="B38" s="7">
        <v>6.3909284708640324E-3</v>
      </c>
    </row>
    <row r="39" spans="1:2" hidden="1" x14ac:dyDescent="0.25">
      <c r="A39" s="8">
        <v>70</v>
      </c>
      <c r="B39" s="10">
        <v>7.006861249353593E-3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3.9254988163185038E-4</v>
      </c>
    </row>
    <row r="45" spans="1:2" hidden="1" x14ac:dyDescent="0.25">
      <c r="A45" s="5">
        <v>46</v>
      </c>
      <c r="B45" s="21">
        <v>3.9237975469380001E-4</v>
      </c>
    </row>
    <row r="46" spans="1:2" hidden="1" x14ac:dyDescent="0.25">
      <c r="A46" s="5">
        <v>52</v>
      </c>
      <c r="B46" s="21">
        <v>3.9032559333949528E-4</v>
      </c>
    </row>
    <row r="47" spans="1:2" hidden="1" x14ac:dyDescent="0.25">
      <c r="A47" s="5">
        <v>58</v>
      </c>
      <c r="B47" s="21">
        <v>3.8827143198519098E-4</v>
      </c>
    </row>
    <row r="48" spans="1:2" hidden="1" x14ac:dyDescent="0.25">
      <c r="A48" s="5">
        <v>63.999999999999993</v>
      </c>
      <c r="B48" s="21">
        <v>3.8583252706247229E-4</v>
      </c>
    </row>
    <row r="49" spans="1:13" hidden="1" x14ac:dyDescent="0.25">
      <c r="A49" s="8">
        <v>70</v>
      </c>
      <c r="B49" s="22">
        <v>3.8339259341363472E-4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(0.00556058331265823)*B29</f>
        <v>3.9480141519873433</v>
      </c>
      <c r="C53" s="26" t="s">
        <v>23</v>
      </c>
      <c r="D53" s="26">
        <f>1000 * 0.00556058331265823*B29 / 453592</f>
        <v>8.7038884107024443E-6</v>
      </c>
      <c r="E53" s="21" t="s">
        <v>24</v>
      </c>
    </row>
    <row r="54" spans="1:13" x14ac:dyDescent="0.25">
      <c r="A54" s="5" t="s">
        <v>25</v>
      </c>
      <c r="B54" s="26">
        <f>(578.735493137253)*B29 / 60</f>
        <v>6.8483700021241596</v>
      </c>
      <c r="C54" s="26" t="s">
        <v>26</v>
      </c>
      <c r="D54" s="26">
        <f>(578.735493137253)*B29 * 0.00220462 / 60</f>
        <v>1.5098053474082966E-2</v>
      </c>
      <c r="E54" s="21" t="s">
        <v>27</v>
      </c>
    </row>
    <row r="55" spans="1:13" x14ac:dyDescent="0.25">
      <c r="A55" s="5" t="s">
        <v>28</v>
      </c>
      <c r="B55" s="26">
        <f>(1789.19321281807)*B29 / 60</f>
        <v>21.172119685013829</v>
      </c>
      <c r="C55" s="26" t="s">
        <v>26</v>
      </c>
      <c r="D55" s="26">
        <f>(1789.19321281807)*B29 * 0.00220462 / 60</f>
        <v>4.667647849997518E-2</v>
      </c>
      <c r="E55" s="21" t="s">
        <v>27</v>
      </c>
    </row>
    <row r="56" spans="1:13" x14ac:dyDescent="0.25">
      <c r="A56" s="8" t="s">
        <v>29</v>
      </c>
      <c r="B56" s="27">
        <f>0.000389264276639771</f>
        <v>3.8926427663977099E-4</v>
      </c>
      <c r="C56" s="27" t="s">
        <v>30</v>
      </c>
      <c r="D56" s="27">
        <f>0.000389264276639771</f>
        <v>3.8926427663977099E-4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3.435693971622642</v>
      </c>
      <c r="C62" s="26">
        <v>2.7230969855766749</v>
      </c>
      <c r="D62" s="26">
        <v>2.1698585604229299</v>
      </c>
      <c r="E62" s="26">
        <v>1.747516150446828</v>
      </c>
      <c r="F62" s="26">
        <v>1.430413491999873</v>
      </c>
      <c r="G62" s="26">
        <v>1.195700603499648</v>
      </c>
      <c r="H62" s="26">
        <v>1.023333785429837</v>
      </c>
      <c r="I62" s="26">
        <v>0.89607562034019295</v>
      </c>
      <c r="J62" s="26">
        <v>0.84474293246218035</v>
      </c>
      <c r="K62" s="26">
        <v>0.79949497284655369</v>
      </c>
      <c r="L62" s="26">
        <v>0.75896633114313139</v>
      </c>
      <c r="M62" s="21">
        <v>0.72196698963084815</v>
      </c>
    </row>
    <row r="63" spans="1:13" hidden="1" x14ac:dyDescent="0.25">
      <c r="A63" s="5">
        <v>46</v>
      </c>
      <c r="B63" s="26">
        <v>3.6446953654931029</v>
      </c>
      <c r="C63" s="26">
        <v>2.8783518934300578</v>
      </c>
      <c r="D63" s="26">
        <v>2.2815477162637379</v>
      </c>
      <c r="E63" s="26">
        <v>1.8248764028569271</v>
      </c>
      <c r="F63" s="26">
        <v>1.481737804138491</v>
      </c>
      <c r="G63" s="26">
        <v>1.228338053103375</v>
      </c>
      <c r="H63" s="26">
        <v>1.043689564812625</v>
      </c>
      <c r="I63" s="26">
        <v>0.9096110363933555</v>
      </c>
      <c r="J63" s="26">
        <v>0.85662119274019777</v>
      </c>
      <c r="K63" s="26">
        <v>0.81072744703876642</v>
      </c>
      <c r="L63" s="26">
        <v>0.77044640326104852</v>
      </c>
      <c r="M63" s="21">
        <v>0.73447005800814857</v>
      </c>
    </row>
    <row r="64" spans="1:13" hidden="1" x14ac:dyDescent="0.25">
      <c r="A64" s="5">
        <v>52</v>
      </c>
      <c r="B64" s="26">
        <v>3.887005295500793</v>
      </c>
      <c r="C64" s="26">
        <v>3.0616981072895162</v>
      </c>
      <c r="D64" s="26">
        <v>2.4165556745083441</v>
      </c>
      <c r="E64" s="26">
        <v>1.9212276805974211</v>
      </c>
      <c r="F64" s="26">
        <v>1.548170091062979</v>
      </c>
      <c r="G64" s="26">
        <v>1.2726451534773211</v>
      </c>
      <c r="H64" s="26">
        <v>1.072721397478859</v>
      </c>
      <c r="I64" s="26">
        <v>0.92927363477206582</v>
      </c>
      <c r="J64" s="26">
        <v>0.87351897231314135</v>
      </c>
      <c r="K64" s="26">
        <v>0.82598295912750519</v>
      </c>
      <c r="L64" s="26">
        <v>0.78506421350930744</v>
      </c>
      <c r="M64" s="21">
        <v>0.74933674638182757</v>
      </c>
    </row>
    <row r="65" spans="1:13" hidden="1" x14ac:dyDescent="0.25">
      <c r="A65" s="5">
        <v>58</v>
      </c>
      <c r="B65" s="26">
        <v>4.1293152255084831</v>
      </c>
      <c r="C65" s="26">
        <v>3.2450443211489728</v>
      </c>
      <c r="D65" s="26">
        <v>2.5515636327529498</v>
      </c>
      <c r="E65" s="26">
        <v>2.017578958337916</v>
      </c>
      <c r="F65" s="26">
        <v>1.6146023779874661</v>
      </c>
      <c r="G65" s="26">
        <v>1.316952253851267</v>
      </c>
      <c r="H65" s="26">
        <v>1.101753230145093</v>
      </c>
      <c r="I65" s="26">
        <v>0.94893623315077613</v>
      </c>
      <c r="J65" s="26">
        <v>0.89041675188608493</v>
      </c>
      <c r="K65" s="26">
        <v>0.84123847121624395</v>
      </c>
      <c r="L65" s="26">
        <v>0.79968202375756625</v>
      </c>
      <c r="M65" s="21">
        <v>0.76420343475550656</v>
      </c>
    </row>
    <row r="66" spans="1:13" hidden="1" x14ac:dyDescent="0.25">
      <c r="A66" s="5">
        <v>63.999999999999993</v>
      </c>
      <c r="B66" s="26">
        <v>4.439287521341047</v>
      </c>
      <c r="C66" s="26">
        <v>3.486310850732071</v>
      </c>
      <c r="D66" s="26">
        <v>2.7355076138946739</v>
      </c>
      <c r="E66" s="26">
        <v>2.154639723423724</v>
      </c>
      <c r="F66" s="26">
        <v>1.7142753739801719</v>
      </c>
      <c r="G66" s="26">
        <v>1.3877890422910539</v>
      </c>
      <c r="H66" s="26">
        <v>1.1513614871494999</v>
      </c>
      <c r="I66" s="26">
        <v>0.98397974941470645</v>
      </c>
      <c r="J66" s="26">
        <v>0.9203818550957934</v>
      </c>
      <c r="K66" s="26">
        <v>0.86743715201196281</v>
      </c>
      <c r="L66" s="26">
        <v>0.82330828710170645</v>
      </c>
      <c r="M66" s="21">
        <v>0.78633329993264534</v>
      </c>
    </row>
    <row r="67" spans="1:13" hidden="1" x14ac:dyDescent="0.25">
      <c r="A67" s="8">
        <v>70</v>
      </c>
      <c r="B67" s="27">
        <v>4.7494407325902568</v>
      </c>
      <c r="C67" s="27">
        <v>3.7277322474695098</v>
      </c>
      <c r="D67" s="27">
        <v>2.919582440017408</v>
      </c>
      <c r="E67" s="27">
        <v>2.2918093374061761</v>
      </c>
      <c r="F67" s="27">
        <v>1.814037248874131</v>
      </c>
      <c r="G67" s="27">
        <v>1.4586967657256691</v>
      </c>
      <c r="H67" s="27">
        <v>1.201024761331283</v>
      </c>
      <c r="I67" s="27">
        <v>1.0190643911275279</v>
      </c>
      <c r="J67" s="27">
        <v>0.95038189767351477</v>
      </c>
      <c r="K67" s="27">
        <v>0.89366509261705851</v>
      </c>
      <c r="L67" s="27">
        <v>0.84695863721883025</v>
      </c>
      <c r="M67" s="22">
        <v>0.80848258536861706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4.0121987593381E-3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3.1564269844502357E-3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2.4863097862680567E-3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1.9710091740966769E-3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1.5824934393072973E-3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1.2955371553371932E-3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1.0877211776897464E-3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9.3943264393439954E-4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8.8224949175916224E-4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8.3386497370668692E-4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7.9261674880424116E-4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7.5701786870822842E-4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0.96654523135012382</v>
      </c>
    </row>
    <row r="87" spans="1:2" x14ac:dyDescent="0.25">
      <c r="A87" s="5">
        <v>46</v>
      </c>
      <c r="B87" s="7">
        <v>1.002512367434846</v>
      </c>
    </row>
    <row r="88" spans="1:2" x14ac:dyDescent="0.25">
      <c r="A88" s="5">
        <v>52</v>
      </c>
      <c r="B88" s="7">
        <v>1.000855861433849</v>
      </c>
    </row>
    <row r="89" spans="1:2" x14ac:dyDescent="0.25">
      <c r="A89" s="5">
        <v>58</v>
      </c>
      <c r="B89" s="7">
        <v>0.99919935543285132</v>
      </c>
    </row>
    <row r="90" spans="1:2" x14ac:dyDescent="0.25">
      <c r="A90" s="5">
        <v>64</v>
      </c>
      <c r="B90" s="7">
        <v>0.96141871165167936</v>
      </c>
    </row>
    <row r="91" spans="1:2" x14ac:dyDescent="0.25">
      <c r="A91" s="8">
        <v>70</v>
      </c>
      <c r="B91" s="10">
        <v>0.92354147926681718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0.84613032753546602</v>
      </c>
    </row>
    <row r="96" spans="1:2" x14ac:dyDescent="0.25">
      <c r="A96" s="5">
        <v>46</v>
      </c>
      <c r="B96" s="7">
        <v>0.91021111239414509</v>
      </c>
    </row>
    <row r="97" spans="1:2" x14ac:dyDescent="0.25">
      <c r="A97" s="5">
        <v>52</v>
      </c>
      <c r="B97" s="7">
        <v>0.96941257674965364</v>
      </c>
    </row>
    <row r="98" spans="1:2" x14ac:dyDescent="0.25">
      <c r="A98" s="5">
        <v>58</v>
      </c>
      <c r="B98" s="7">
        <v>1.028614041105163</v>
      </c>
    </row>
    <row r="99" spans="1:2" x14ac:dyDescent="0.25">
      <c r="A99" s="5">
        <v>64</v>
      </c>
      <c r="B99" s="7">
        <v>1.081842336731839</v>
      </c>
    </row>
    <row r="100" spans="1:2" x14ac:dyDescent="0.25">
      <c r="A100" s="8">
        <v>70</v>
      </c>
      <c r="B100" s="10">
        <v>1.1350546613191339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0.80408472260602448</v>
      </c>
    </row>
    <row r="105" spans="1:2" x14ac:dyDescent="0.25">
      <c r="A105" s="5">
        <v>46</v>
      </c>
      <c r="B105" s="7">
        <v>0.87874558104219869</v>
      </c>
    </row>
    <row r="106" spans="1:2" x14ac:dyDescent="0.25">
      <c r="A106" s="5">
        <v>52</v>
      </c>
      <c r="B106" s="7">
        <v>0.95869354958580388</v>
      </c>
    </row>
    <row r="107" spans="1:2" x14ac:dyDescent="0.25">
      <c r="A107" s="5">
        <v>58</v>
      </c>
      <c r="B107" s="7">
        <v>1.0386415181294091</v>
      </c>
    </row>
    <row r="108" spans="1:2" x14ac:dyDescent="0.25">
      <c r="A108" s="5">
        <v>64</v>
      </c>
      <c r="B108" s="7">
        <v>1.149326988108528</v>
      </c>
    </row>
    <row r="109" spans="1:2" x14ac:dyDescent="0.25">
      <c r="A109" s="8">
        <v>70</v>
      </c>
      <c r="B109" s="10">
        <v>1.260094643920364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0.95878229456340858</v>
      </c>
    </row>
    <row r="114" spans="1:2" x14ac:dyDescent="0.25">
      <c r="A114" s="5">
        <v>45</v>
      </c>
      <c r="B114" s="7">
        <v>0.96920351276791161</v>
      </c>
    </row>
    <row r="115" spans="1:2" x14ac:dyDescent="0.25">
      <c r="A115" s="5">
        <v>50</v>
      </c>
      <c r="B115" s="7">
        <v>0.9844492985263712</v>
      </c>
    </row>
    <row r="116" spans="1:2" x14ac:dyDescent="0.25">
      <c r="A116" s="5">
        <v>55</v>
      </c>
      <c r="B116" s="7">
        <v>0.99969508428483067</v>
      </c>
    </row>
    <row r="117" spans="1:2" x14ac:dyDescent="0.25">
      <c r="A117" s="5">
        <v>60</v>
      </c>
      <c r="B117" s="7">
        <v>1.0192919538244141</v>
      </c>
    </row>
    <row r="118" spans="1:2" x14ac:dyDescent="0.25">
      <c r="A118" s="5">
        <v>65</v>
      </c>
      <c r="B118" s="7">
        <v>1.0455031724990109</v>
      </c>
    </row>
    <row r="119" spans="1:2" x14ac:dyDescent="0.25">
      <c r="A119" s="8">
        <v>70</v>
      </c>
      <c r="B119" s="10">
        <v>1.071714391173608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5.5605833126582353E-3</v>
      </c>
    </row>
    <row r="35" spans="1:2" hidden="1" x14ac:dyDescent="0.25">
      <c r="A35" s="5">
        <v>61.079999999999991</v>
      </c>
      <c r="B35" s="7">
        <v>6.0911745186657809E-3</v>
      </c>
    </row>
    <row r="36" spans="1:2" hidden="1" x14ac:dyDescent="0.25">
      <c r="A36" s="5">
        <v>67.06</v>
      </c>
      <c r="B36" s="7">
        <v>6.7050541878937086E-3</v>
      </c>
    </row>
    <row r="37" spans="1:2" hidden="1" x14ac:dyDescent="0.25">
      <c r="A37" s="5">
        <v>73.039999999999992</v>
      </c>
      <c r="B37" s="7">
        <v>7.3454735901314324E-3</v>
      </c>
    </row>
    <row r="38" spans="1:2" hidden="1" x14ac:dyDescent="0.25">
      <c r="A38" s="5">
        <v>79.02</v>
      </c>
      <c r="B38" s="7">
        <v>8.2645601889720088E-3</v>
      </c>
    </row>
    <row r="39" spans="1:2" hidden="1" x14ac:dyDescent="0.25">
      <c r="A39" s="8">
        <v>85</v>
      </c>
      <c r="B39" s="10">
        <v>9.1836467878125844E-3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3.8926427663977143E-4</v>
      </c>
    </row>
    <row r="45" spans="1:2" hidden="1" x14ac:dyDescent="0.25">
      <c r="A45" s="5">
        <v>61.079999999999991</v>
      </c>
      <c r="B45" s="21">
        <v>3.8701996143824E-4</v>
      </c>
    </row>
    <row r="46" spans="1:2" hidden="1" x14ac:dyDescent="0.25">
      <c r="A46" s="5">
        <v>67.06</v>
      </c>
      <c r="B46" s="21">
        <v>3.8458816090156507E-4</v>
      </c>
    </row>
    <row r="47" spans="1:2" hidden="1" x14ac:dyDescent="0.25">
      <c r="A47" s="5">
        <v>73.039999999999992</v>
      </c>
      <c r="B47" s="21">
        <v>3.8261352519051111E-4</v>
      </c>
    </row>
    <row r="48" spans="1:2" hidden="1" x14ac:dyDescent="0.25">
      <c r="A48" s="5">
        <v>79.02</v>
      </c>
      <c r="B48" s="21">
        <v>3.8543912014847278E-4</v>
      </c>
    </row>
    <row r="49" spans="1:13" hidden="1" x14ac:dyDescent="0.25">
      <c r="A49" s="8">
        <v>85</v>
      </c>
      <c r="B49" s="22">
        <v>3.8826471510643472E-4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(0.00728978494645858)*B29</f>
        <v>5.1757473119855915</v>
      </c>
      <c r="C53" s="26" t="s">
        <v>23</v>
      </c>
      <c r="D53" s="26">
        <f>1000 * 0.00728978494645858*B29 / 453592</f>
        <v>1.1410578916703979E-5</v>
      </c>
      <c r="E53" s="21" t="s">
        <v>24</v>
      </c>
    </row>
    <row r="54" spans="1:13" x14ac:dyDescent="0.25">
      <c r="A54" s="5" t="s">
        <v>25</v>
      </c>
      <c r="B54" s="26">
        <f>(669.551307572595)*B29 / 60</f>
        <v>7.9230238062757063</v>
      </c>
      <c r="C54" s="26" t="s">
        <v>26</v>
      </c>
      <c r="D54" s="26">
        <f>(669.551307572595)*B29 * 0.00220462 / 60</f>
        <v>1.746725674379155E-2</v>
      </c>
      <c r="E54" s="21" t="s">
        <v>27</v>
      </c>
    </row>
    <row r="55" spans="1:13" x14ac:dyDescent="0.25">
      <c r="A55" s="5" t="s">
        <v>28</v>
      </c>
      <c r="B55" s="26">
        <f>(1624.5621873378)*B29 / 60</f>
        <v>19.223985883497296</v>
      </c>
      <c r="C55" s="26" t="s">
        <v>26</v>
      </c>
      <c r="D55" s="26">
        <f>(1624.5621873378)*B29 * 0.00220462 / 60</f>
        <v>4.238158375847581E-2</v>
      </c>
      <c r="E55" s="21" t="s">
        <v>27</v>
      </c>
    </row>
    <row r="56" spans="1:13" x14ac:dyDescent="0.25">
      <c r="A56" s="8" t="s">
        <v>29</v>
      </c>
      <c r="B56" s="27">
        <f>0.000382785232643646</f>
        <v>3.8278523264364601E-4</v>
      </c>
      <c r="C56" s="27" t="s">
        <v>30</v>
      </c>
      <c r="D56" s="27">
        <f>0.000382785232643646</f>
        <v>3.8278523264364601E-4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4.0121987593380997</v>
      </c>
      <c r="C62" s="26">
        <v>3.1564269844502362</v>
      </c>
      <c r="D62" s="26">
        <v>2.4863097862680572</v>
      </c>
      <c r="E62" s="26">
        <v>1.9710091740966771</v>
      </c>
      <c r="F62" s="26">
        <v>1.5824934393072969</v>
      </c>
      <c r="G62" s="26">
        <v>1.295537155337193</v>
      </c>
      <c r="H62" s="26">
        <v>1.087721177689746</v>
      </c>
      <c r="I62" s="26">
        <v>0.93943264393439951</v>
      </c>
      <c r="J62" s="26">
        <v>0.88224949175916223</v>
      </c>
      <c r="K62" s="26">
        <v>0.833864973706687</v>
      </c>
      <c r="L62" s="26">
        <v>0.79261674880424116</v>
      </c>
      <c r="M62" s="21">
        <v>0.75701786870822829</v>
      </c>
    </row>
    <row r="63" spans="1:13" hidden="1" x14ac:dyDescent="0.25">
      <c r="A63" s="5">
        <v>61.079999999999991</v>
      </c>
      <c r="B63" s="26">
        <v>4.2883462918664321</v>
      </c>
      <c r="C63" s="26">
        <v>3.3688191043198499</v>
      </c>
      <c r="D63" s="26">
        <v>2.6459245318482769</v>
      </c>
      <c r="E63" s="26">
        <v>2.0878838446189301</v>
      </c>
      <c r="F63" s="26">
        <v>1.6657245948651129</v>
      </c>
      <c r="G63" s="26">
        <v>1.3532806168862079</v>
      </c>
      <c r="H63" s="26">
        <v>1.1271920270477001</v>
      </c>
      <c r="I63" s="26">
        <v>0.96690522378113342</v>
      </c>
      <c r="J63" s="26">
        <v>0.90578183437463577</v>
      </c>
      <c r="K63" s="26">
        <v>0.8546728875841495</v>
      </c>
      <c r="L63" s="26">
        <v>0.81179845004470619</v>
      </c>
      <c r="M63" s="21">
        <v>0.77555398102047246</v>
      </c>
    </row>
    <row r="64" spans="1:13" hidden="1" x14ac:dyDescent="0.25">
      <c r="A64" s="5">
        <v>67.06</v>
      </c>
      <c r="B64" s="26">
        <v>4.5974656590781446</v>
      </c>
      <c r="C64" s="26">
        <v>3.609435763068165</v>
      </c>
      <c r="D64" s="26">
        <v>2.829385775217268</v>
      </c>
      <c r="E64" s="26">
        <v>2.224596226554775</v>
      </c>
      <c r="F64" s="26">
        <v>1.765153930176091</v>
      </c>
      <c r="G64" s="26">
        <v>1.4239519812427071</v>
      </c>
      <c r="H64" s="26">
        <v>1.1766897569822099</v>
      </c>
      <c r="I64" s="26">
        <v>1.001872916688245</v>
      </c>
      <c r="J64" s="26">
        <v>0.93568187681043136</v>
      </c>
      <c r="K64" s="26">
        <v>0.88081340172056155</v>
      </c>
      <c r="L64" s="26">
        <v>0.83536996566143951</v>
      </c>
      <c r="M64" s="21">
        <v>0.79762943550499099</v>
      </c>
    </row>
    <row r="65" spans="1:13" hidden="1" x14ac:dyDescent="0.25">
      <c r="A65" s="5">
        <v>73.039999999999992</v>
      </c>
      <c r="B65" s="26">
        <v>4.913496642036562</v>
      </c>
      <c r="C65" s="26">
        <v>3.8560433833347472</v>
      </c>
      <c r="D65" s="26">
        <v>3.0179831737676071</v>
      </c>
      <c r="E65" s="26">
        <v>2.365655805226567</v>
      </c>
      <c r="F65" s="26">
        <v>1.868207351669138</v>
      </c>
      <c r="G65" s="26">
        <v>1.497590169118914</v>
      </c>
      <c r="H65" s="26">
        <v>1.2285628956655841</v>
      </c>
      <c r="I65" s="26">
        <v>1.0386904514648989</v>
      </c>
      <c r="J65" s="26">
        <v>0.96719367063542683</v>
      </c>
      <c r="K65" s="26">
        <v>0.90834403873871195</v>
      </c>
      <c r="L65" s="26">
        <v>0.86012643762532892</v>
      </c>
      <c r="M65" s="21">
        <v>0.82070114177496267</v>
      </c>
    </row>
    <row r="66" spans="1:13" hidden="1" x14ac:dyDescent="0.25">
      <c r="A66" s="5">
        <v>79.02</v>
      </c>
      <c r="B66" s="26">
        <v>5.3020995903353914</v>
      </c>
      <c r="C66" s="26">
        <v>4.1655560995431404</v>
      </c>
      <c r="D66" s="26">
        <v>3.260510201722107</v>
      </c>
      <c r="E66" s="26">
        <v>2.5523609496258222</v>
      </c>
      <c r="F66" s="26">
        <v>2.009313678073902</v>
      </c>
      <c r="G66" s="26">
        <v>1.6023800039520431</v>
      </c>
      <c r="H66" s="26">
        <v>1.3053778262120379</v>
      </c>
      <c r="I66" s="26">
        <v>1.094931325871745</v>
      </c>
      <c r="J66" s="26">
        <v>1.0156288540470231</v>
      </c>
      <c r="K66" s="26">
        <v>0.9504709660151156</v>
      </c>
      <c r="L66" s="26">
        <v>0.89732495123435752</v>
      </c>
      <c r="M66" s="21">
        <v>0.85423349179219565</v>
      </c>
    </row>
    <row r="67" spans="1:13" hidden="1" x14ac:dyDescent="0.25">
      <c r="A67" s="8">
        <v>85</v>
      </c>
      <c r="B67" s="27">
        <v>5.6907025386342216</v>
      </c>
      <c r="C67" s="27">
        <v>4.4750688157515333</v>
      </c>
      <c r="D67" s="27">
        <v>3.503037229676607</v>
      </c>
      <c r="E67" s="27">
        <v>2.7390660940250759</v>
      </c>
      <c r="F67" s="27">
        <v>2.1504200044786659</v>
      </c>
      <c r="G67" s="27">
        <v>1.7071698387851719</v>
      </c>
      <c r="H67" s="27">
        <v>1.382192756758492</v>
      </c>
      <c r="I67" s="27">
        <v>1.15117220027859</v>
      </c>
      <c r="J67" s="27">
        <v>1.064064037458619</v>
      </c>
      <c r="K67" s="27">
        <v>0.99259789329151937</v>
      </c>
      <c r="L67" s="27">
        <v>0.934523464843386</v>
      </c>
      <c r="M67" s="22">
        <v>0.88776584180942864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4.8860156869966996E-3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3.8345992424420011E-3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3.001583399980621E-3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2.3533897549072808E-3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1.8592461845827859E-3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1.4911868484340264E-3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1.2240521879539866E-3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1.0354889267017117E-3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9.6445351465064479E-4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9.0595007030235095E-4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8.5797370093281683E-4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8.1869490644713905E-4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1.1017668530063269</v>
      </c>
    </row>
    <row r="87" spans="1:2" x14ac:dyDescent="0.25">
      <c r="A87" s="5">
        <v>61.08</v>
      </c>
      <c r="B87" s="7">
        <v>1.0795687828654941</v>
      </c>
    </row>
    <row r="88" spans="1:2" x14ac:dyDescent="0.25">
      <c r="A88" s="5">
        <v>67.06</v>
      </c>
      <c r="B88" s="7">
        <v>1.0379760100039861</v>
      </c>
    </row>
    <row r="89" spans="1:2" x14ac:dyDescent="0.25">
      <c r="A89" s="5">
        <v>73.039999999999992</v>
      </c>
      <c r="B89" s="7">
        <v>0.99680901522271737</v>
      </c>
    </row>
    <row r="90" spans="1:2" x14ac:dyDescent="0.25">
      <c r="A90" s="5">
        <v>79.02</v>
      </c>
      <c r="B90" s="7">
        <v>0.96011269028396717</v>
      </c>
    </row>
    <row r="91" spans="1:2" x14ac:dyDescent="0.25">
      <c r="A91" s="8">
        <v>85</v>
      </c>
      <c r="B91" s="10">
        <v>0.92341636534521698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0.86400266482098165</v>
      </c>
    </row>
    <row r="96" spans="1:2" x14ac:dyDescent="0.25">
      <c r="A96" s="5">
        <v>61.08</v>
      </c>
      <c r="B96" s="7">
        <v>0.91233987460002575</v>
      </c>
    </row>
    <row r="97" spans="1:2" x14ac:dyDescent="0.25">
      <c r="A97" s="5">
        <v>67.06</v>
      </c>
      <c r="B97" s="7">
        <v>0.95816221287728509</v>
      </c>
    </row>
    <row r="98" spans="1:2" x14ac:dyDescent="0.25">
      <c r="A98" s="5">
        <v>73.039999999999992</v>
      </c>
      <c r="B98" s="7">
        <v>1.0035277489457</v>
      </c>
    </row>
    <row r="99" spans="1:2" x14ac:dyDescent="0.25">
      <c r="A99" s="5">
        <v>79.02</v>
      </c>
      <c r="B99" s="7">
        <v>1.0440968618212569</v>
      </c>
    </row>
    <row r="100" spans="1:2" x14ac:dyDescent="0.25">
      <c r="A100" s="8">
        <v>85</v>
      </c>
      <c r="B100" s="10">
        <v>1.0846659746968139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0.76533517822642982</v>
      </c>
    </row>
    <row r="105" spans="1:2" x14ac:dyDescent="0.25">
      <c r="A105" s="5">
        <v>61.08</v>
      </c>
      <c r="B105" s="7">
        <v>0.83836350859794895</v>
      </c>
    </row>
    <row r="106" spans="1:2" x14ac:dyDescent="0.25">
      <c r="A106" s="5">
        <v>67.06</v>
      </c>
      <c r="B106" s="7">
        <v>0.92285531092174844</v>
      </c>
    </row>
    <row r="107" spans="1:2" x14ac:dyDescent="0.25">
      <c r="A107" s="5">
        <v>73.039999999999992</v>
      </c>
      <c r="B107" s="7">
        <v>1.01099992989284</v>
      </c>
    </row>
    <row r="108" spans="1:2" x14ac:dyDescent="0.25">
      <c r="A108" s="5">
        <v>79.02</v>
      </c>
      <c r="B108" s="7">
        <v>1.137499123660501</v>
      </c>
    </row>
    <row r="109" spans="1:2" x14ac:dyDescent="0.25">
      <c r="A109" s="8">
        <v>85</v>
      </c>
      <c r="B109" s="10">
        <v>1.2639983174281619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0.92172283108198105</v>
      </c>
    </row>
    <row r="114" spans="1:2" x14ac:dyDescent="0.25">
      <c r="A114" s="5">
        <v>60.083333333333343</v>
      </c>
      <c r="B114" s="7">
        <v>0.93990732335617</v>
      </c>
    </row>
    <row r="115" spans="1:2" x14ac:dyDescent="0.25">
      <c r="A115" s="5">
        <v>65.066666666666663</v>
      </c>
      <c r="B115" s="7">
        <v>0.963986270443419</v>
      </c>
    </row>
    <row r="116" spans="1:2" x14ac:dyDescent="0.25">
      <c r="A116" s="5">
        <v>70.05</v>
      </c>
      <c r="B116" s="7">
        <v>0.98806521753066789</v>
      </c>
    </row>
    <row r="117" spans="1:2" x14ac:dyDescent="0.25">
      <c r="A117" s="5">
        <v>75.033333333333331</v>
      </c>
      <c r="B117" s="7">
        <v>1.0195710129120621</v>
      </c>
    </row>
    <row r="118" spans="1:2" x14ac:dyDescent="0.25">
      <c r="A118" s="5">
        <v>80.016666666666666</v>
      </c>
      <c r="B118" s="7">
        <v>1.0583756074790811</v>
      </c>
    </row>
    <row r="119" spans="1:2" x14ac:dyDescent="0.25">
      <c r="A119" s="8">
        <v>85</v>
      </c>
      <c r="B119" s="10">
        <v>1.097180202046101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1.2231292503464579</v>
      </c>
    </row>
    <row r="35" spans="1:2" hidden="1" x14ac:dyDescent="0.25">
      <c r="A35" s="5">
        <v>61.079999999999991</v>
      </c>
      <c r="B35" s="7">
        <v>1.24169284902239</v>
      </c>
    </row>
    <row r="36" spans="1:2" hidden="1" x14ac:dyDescent="0.25">
      <c r="A36" s="5">
        <v>67.06</v>
      </c>
      <c r="B36" s="7">
        <v>1.2654015626221271</v>
      </c>
    </row>
    <row r="37" spans="1:2" hidden="1" x14ac:dyDescent="0.25">
      <c r="A37" s="5">
        <v>72.52</v>
      </c>
      <c r="B37" s="7">
        <v>1.2870486489523221</v>
      </c>
    </row>
    <row r="38" spans="1:2" hidden="1" x14ac:dyDescent="0.25">
      <c r="A38" s="5">
        <v>73.039999999999992</v>
      </c>
      <c r="B38" s="7">
        <v>1.290957563929223</v>
      </c>
    </row>
    <row r="39" spans="1:2" hidden="1" x14ac:dyDescent="0.25">
      <c r="A39" s="5">
        <v>79.02</v>
      </c>
      <c r="B39" s="7">
        <v>1.335910086163588</v>
      </c>
    </row>
    <row r="40" spans="1:2" hidden="1" x14ac:dyDescent="0.25">
      <c r="A40" s="8">
        <v>85</v>
      </c>
      <c r="B40" s="10">
        <v>1.380862608397954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1789.193212818077</v>
      </c>
    </row>
    <row r="46" spans="1:2" hidden="1" x14ac:dyDescent="0.25">
      <c r="A46" s="5">
        <v>61.079999999999991</v>
      </c>
      <c r="B46" s="7">
        <v>1753.1450812871051</v>
      </c>
    </row>
    <row r="47" spans="1:2" hidden="1" x14ac:dyDescent="0.25">
      <c r="A47" s="5">
        <v>67.06</v>
      </c>
      <c r="B47" s="7">
        <v>1685.601293140787</v>
      </c>
    </row>
    <row r="48" spans="1:2" hidden="1" x14ac:dyDescent="0.25">
      <c r="A48" s="5">
        <v>72.52</v>
      </c>
      <c r="B48" s="7">
        <v>1623.9308778767579</v>
      </c>
    </row>
    <row r="49" spans="1:13" hidden="1" x14ac:dyDescent="0.25">
      <c r="A49" s="5">
        <v>73.039999999999992</v>
      </c>
      <c r="B49" s="7">
        <v>1618.748939166094</v>
      </c>
    </row>
    <row r="50" spans="1:13" hidden="1" x14ac:dyDescent="0.25">
      <c r="A50" s="5">
        <v>79.02</v>
      </c>
      <c r="B50" s="7">
        <v>1559.1566439934591</v>
      </c>
    </row>
    <row r="51" spans="1:13" hidden="1" x14ac:dyDescent="0.25">
      <c r="A51" s="8">
        <v>85</v>
      </c>
      <c r="B51" s="10">
        <v>1499.5643488208229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4.0121987593380997</v>
      </c>
      <c r="C56" s="6">
        <v>3.1564269844502362</v>
      </c>
      <c r="D56" s="6">
        <v>2.4863097862680572</v>
      </c>
      <c r="E56" s="6">
        <v>1.9710091740966771</v>
      </c>
      <c r="F56" s="6">
        <v>1.5824934393072969</v>
      </c>
      <c r="G56" s="6">
        <v>1.295537155337193</v>
      </c>
      <c r="H56" s="6">
        <v>1.087721177689746</v>
      </c>
      <c r="I56" s="6">
        <v>0.93943264393439951</v>
      </c>
      <c r="J56" s="6">
        <v>0.88224949175916223</v>
      </c>
      <c r="K56" s="6">
        <v>0.833864973706687</v>
      </c>
      <c r="L56" s="6">
        <v>0.79261674880424116</v>
      </c>
      <c r="M56" s="7">
        <v>0.75701786870822829</v>
      </c>
    </row>
    <row r="57" spans="1:13" hidden="1" x14ac:dyDescent="0.25">
      <c r="A57" s="5">
        <v>61.079999999999991</v>
      </c>
      <c r="B57" s="6">
        <v>4.2883462918664321</v>
      </c>
      <c r="C57" s="6">
        <v>3.3688191043198499</v>
      </c>
      <c r="D57" s="6">
        <v>2.6459245318482769</v>
      </c>
      <c r="E57" s="6">
        <v>2.0878838446189301</v>
      </c>
      <c r="F57" s="6">
        <v>1.6657245948651129</v>
      </c>
      <c r="G57" s="6">
        <v>1.3532806168862079</v>
      </c>
      <c r="H57" s="6">
        <v>1.1271920270477001</v>
      </c>
      <c r="I57" s="6">
        <v>0.96690522378113342</v>
      </c>
      <c r="J57" s="6">
        <v>0.90578183437463577</v>
      </c>
      <c r="K57" s="6">
        <v>0.8546728875841495</v>
      </c>
      <c r="L57" s="6">
        <v>0.81179845004470619</v>
      </c>
      <c r="M57" s="7">
        <v>0.77555398102047246</v>
      </c>
    </row>
    <row r="58" spans="1:13" hidden="1" x14ac:dyDescent="0.25">
      <c r="A58" s="5">
        <v>67.06</v>
      </c>
      <c r="B58" s="6">
        <v>4.5974656590781446</v>
      </c>
      <c r="C58" s="6">
        <v>3.609435763068165</v>
      </c>
      <c r="D58" s="6">
        <v>2.829385775217268</v>
      </c>
      <c r="E58" s="6">
        <v>2.224596226554775</v>
      </c>
      <c r="F58" s="6">
        <v>1.765153930176091</v>
      </c>
      <c r="G58" s="6">
        <v>1.4239519812427071</v>
      </c>
      <c r="H58" s="6">
        <v>1.1766897569822099</v>
      </c>
      <c r="I58" s="6">
        <v>1.001872916688245</v>
      </c>
      <c r="J58" s="6">
        <v>0.93568187681043136</v>
      </c>
      <c r="K58" s="6">
        <v>0.88081340172056155</v>
      </c>
      <c r="L58" s="6">
        <v>0.83536996566143951</v>
      </c>
      <c r="M58" s="7">
        <v>0.79762943550499099</v>
      </c>
    </row>
    <row r="59" spans="1:13" hidden="1" x14ac:dyDescent="0.25">
      <c r="A59" s="5">
        <v>72.52</v>
      </c>
      <c r="B59" s="6">
        <v>4.8797050813149241</v>
      </c>
      <c r="C59" s="6">
        <v>3.8291292340992351</v>
      </c>
      <c r="D59" s="6">
        <v>2.9968938669889549</v>
      </c>
      <c r="E59" s="6">
        <v>2.3494205752788062</v>
      </c>
      <c r="F59" s="6">
        <v>1.8559372363295941</v>
      </c>
      <c r="G59" s="6">
        <v>1.4884780095682071</v>
      </c>
      <c r="H59" s="6">
        <v>1.221883336487632</v>
      </c>
      <c r="I59" s="6">
        <v>1.0337999406469129</v>
      </c>
      <c r="J59" s="6">
        <v>0.96298191555615764</v>
      </c>
      <c r="K59" s="6">
        <v>0.90468082767119862</v>
      </c>
      <c r="L59" s="6">
        <v>0.85689178426802215</v>
      </c>
      <c r="M59" s="7">
        <v>0.81778528525172511</v>
      </c>
    </row>
    <row r="60" spans="1:13" hidden="1" x14ac:dyDescent="0.25">
      <c r="A60" s="5">
        <v>73.039999999999992</v>
      </c>
      <c r="B60" s="6">
        <v>4.913496642036562</v>
      </c>
      <c r="C60" s="6">
        <v>3.8560433833347472</v>
      </c>
      <c r="D60" s="6">
        <v>3.0179831737676071</v>
      </c>
      <c r="E60" s="6">
        <v>2.365655805226567</v>
      </c>
      <c r="F60" s="6">
        <v>1.868207351669138</v>
      </c>
      <c r="G60" s="6">
        <v>1.497590169118914</v>
      </c>
      <c r="H60" s="6">
        <v>1.2285628956655841</v>
      </c>
      <c r="I60" s="6">
        <v>1.0386904514648989</v>
      </c>
      <c r="J60" s="6">
        <v>0.96719367063542683</v>
      </c>
      <c r="K60" s="6">
        <v>0.90834403873871195</v>
      </c>
      <c r="L60" s="6">
        <v>0.86012643762532892</v>
      </c>
      <c r="M60" s="7">
        <v>0.82070114177496267</v>
      </c>
    </row>
    <row r="61" spans="1:13" hidden="1" x14ac:dyDescent="0.25">
      <c r="A61" s="5">
        <v>79.02</v>
      </c>
      <c r="B61" s="6">
        <v>5.3020995903353914</v>
      </c>
      <c r="C61" s="6">
        <v>4.1655560995431404</v>
      </c>
      <c r="D61" s="6">
        <v>3.260510201722107</v>
      </c>
      <c r="E61" s="6">
        <v>2.5523609496258222</v>
      </c>
      <c r="F61" s="6">
        <v>2.009313678073902</v>
      </c>
      <c r="G61" s="6">
        <v>1.6023800039520431</v>
      </c>
      <c r="H61" s="6">
        <v>1.3053778262120379</v>
      </c>
      <c r="I61" s="6">
        <v>1.094931325871745</v>
      </c>
      <c r="J61" s="6">
        <v>1.0156288540470231</v>
      </c>
      <c r="K61" s="6">
        <v>0.9504709660151156</v>
      </c>
      <c r="L61" s="6">
        <v>0.89732495123435752</v>
      </c>
      <c r="M61" s="7">
        <v>0.85423349179219565</v>
      </c>
    </row>
    <row r="62" spans="1:13" hidden="1" x14ac:dyDescent="0.25">
      <c r="A62" s="8">
        <v>85</v>
      </c>
      <c r="B62" s="9">
        <v>5.6907025386342216</v>
      </c>
      <c r="C62" s="9">
        <v>4.4750688157515333</v>
      </c>
      <c r="D62" s="9">
        <v>3.503037229676607</v>
      </c>
      <c r="E62" s="9">
        <v>2.7390660940250759</v>
      </c>
      <c r="F62" s="9">
        <v>2.1504200044786659</v>
      </c>
      <c r="G62" s="9">
        <v>1.7071698387851719</v>
      </c>
      <c r="H62" s="9">
        <v>1.382192756758492</v>
      </c>
      <c r="I62" s="9">
        <v>1.15117220027859</v>
      </c>
      <c r="J62" s="9">
        <v>1.064064037458619</v>
      </c>
      <c r="K62" s="9">
        <v>0.99259789329151937</v>
      </c>
      <c r="L62" s="9">
        <v>0.934523464843386</v>
      </c>
      <c r="M62" s="10">
        <v>0.88776584180942864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578.73549313725334</v>
      </c>
    </row>
    <row r="68" spans="1:13" hidden="1" x14ac:dyDescent="0.25">
      <c r="A68" s="5">
        <v>61.079999999999991</v>
      </c>
      <c r="B68" s="7">
        <v>611.11323926856903</v>
      </c>
    </row>
    <row r="69" spans="1:13" hidden="1" x14ac:dyDescent="0.25">
      <c r="A69" s="5">
        <v>67.06</v>
      </c>
      <c r="B69" s="7">
        <v>641.80644730987331</v>
      </c>
    </row>
    <row r="70" spans="1:13" hidden="1" x14ac:dyDescent="0.25">
      <c r="A70" s="5">
        <v>72.52</v>
      </c>
      <c r="B70" s="7">
        <v>669.83068073889024</v>
      </c>
    </row>
    <row r="71" spans="1:13" hidden="1" x14ac:dyDescent="0.25">
      <c r="A71" s="5">
        <v>73.039999999999992</v>
      </c>
      <c r="B71" s="7">
        <v>672.1936752166647</v>
      </c>
    </row>
    <row r="72" spans="1:13" hidden="1" x14ac:dyDescent="0.25">
      <c r="A72" s="5">
        <v>79.02</v>
      </c>
      <c r="B72" s="7">
        <v>699.36811171107183</v>
      </c>
    </row>
    <row r="73" spans="1:13" hidden="1" x14ac:dyDescent="0.25">
      <c r="A73" s="8">
        <v>85</v>
      </c>
      <c r="B73" s="10">
        <v>726.54254820547897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4.6109448390055929</v>
      </c>
      <c r="C78" s="6">
        <v>3.840622908591067</v>
      </c>
      <c r="D78" s="6">
        <v>3.2318179633846449</v>
      </c>
      <c r="E78" s="6">
        <v>2.731914411571903</v>
      </c>
      <c r="F78" s="6">
        <v>2.318794500061236</v>
      </c>
      <c r="G78" s="6">
        <v>1.9885802901611069</v>
      </c>
      <c r="H78" s="6">
        <v>1.735502426140952</v>
      </c>
      <c r="I78" s="6">
        <v>1.5474583162021409</v>
      </c>
      <c r="J78" s="6">
        <v>1.473193500392318</v>
      </c>
      <c r="K78" s="6">
        <v>1.40962516799788</v>
      </c>
      <c r="L78" s="6">
        <v>1.35502185209682</v>
      </c>
      <c r="M78" s="7">
        <v>1.307798551361198</v>
      </c>
    </row>
    <row r="79" spans="1:13" hidden="1" x14ac:dyDescent="0.25">
      <c r="A79" s="5">
        <v>61.079999999999991</v>
      </c>
      <c r="B79" s="6">
        <v>4.7064895646594556</v>
      </c>
      <c r="C79" s="6">
        <v>3.9494448283372541</v>
      </c>
      <c r="D79" s="6">
        <v>3.3515291144456589</v>
      </c>
      <c r="E79" s="6">
        <v>2.8610917295603482</v>
      </c>
      <c r="F79" s="6">
        <v>2.4481317156006348</v>
      </c>
      <c r="G79" s="6">
        <v>2.101247683100731</v>
      </c>
      <c r="H79" s="6">
        <v>1.8212268984629909</v>
      </c>
      <c r="I79" s="6">
        <v>1.6076566592229831</v>
      </c>
      <c r="J79" s="6">
        <v>1.5231635213370089</v>
      </c>
      <c r="K79" s="6">
        <v>1.451319525332601</v>
      </c>
      <c r="L79" s="6">
        <v>1.39031460759818</v>
      </c>
      <c r="M79" s="7">
        <v>1.338386740073545</v>
      </c>
    </row>
    <row r="80" spans="1:13" hidden="1" x14ac:dyDescent="0.25">
      <c r="A80" s="5">
        <v>67.06</v>
      </c>
      <c r="B80" s="6">
        <v>4.9706203290235971</v>
      </c>
      <c r="C80" s="6">
        <v>4.1377893015816198</v>
      </c>
      <c r="D80" s="6">
        <v>3.5021404255131561</v>
      </c>
      <c r="E80" s="6">
        <v>3.011784200385252</v>
      </c>
      <c r="F80" s="6">
        <v>2.6078240655608851</v>
      </c>
      <c r="G80" s="6">
        <v>2.248123538646432</v>
      </c>
      <c r="H80" s="6">
        <v>1.9355364863876701</v>
      </c>
      <c r="I80" s="6">
        <v>1.6878520258939529</v>
      </c>
      <c r="J80" s="6">
        <v>1.5892360712139399</v>
      </c>
      <c r="K80" s="6">
        <v>1.505773233367129</v>
      </c>
      <c r="L80" s="6">
        <v>1.435602113052826</v>
      </c>
      <c r="M80" s="7">
        <v>1.3767490824863671</v>
      </c>
    </row>
    <row r="81" spans="1:13" hidden="1" x14ac:dyDescent="0.25">
      <c r="A81" s="5">
        <v>72.52</v>
      </c>
      <c r="B81" s="6">
        <v>5.2117832008343354</v>
      </c>
      <c r="C81" s="6">
        <v>4.3097559945438659</v>
      </c>
      <c r="D81" s="6">
        <v>3.6396551008356521</v>
      </c>
      <c r="E81" s="6">
        <v>3.149372978094946</v>
      </c>
      <c r="F81" s="6">
        <v>2.7536301242202428</v>
      </c>
      <c r="G81" s="6">
        <v>2.3822275806664202</v>
      </c>
      <c r="H81" s="6">
        <v>2.0399061101449849</v>
      </c>
      <c r="I81" s="6">
        <v>1.761073882419621</v>
      </c>
      <c r="J81" s="6">
        <v>1.6495631819711369</v>
      </c>
      <c r="K81" s="6">
        <v>1.555491836355176</v>
      </c>
      <c r="L81" s="6">
        <v>1.4769515745548929</v>
      </c>
      <c r="M81" s="7">
        <v>1.4117755690372029</v>
      </c>
    </row>
    <row r="82" spans="1:13" hidden="1" x14ac:dyDescent="0.25">
      <c r="A82" s="5">
        <v>73.039999999999992</v>
      </c>
      <c r="B82" s="6">
        <v>5.2452749025625556</v>
      </c>
      <c r="C82" s="6">
        <v>4.3350610785296082</v>
      </c>
      <c r="D82" s="6">
        <v>3.6580107589853359</v>
      </c>
      <c r="E82" s="6">
        <v>3.1632931473740942</v>
      </c>
      <c r="F82" s="6">
        <v>2.7675388246339221</v>
      </c>
      <c r="G82" s="6">
        <v>2.3990083104595561</v>
      </c>
      <c r="H82" s="6">
        <v>2.0563426789190191</v>
      </c>
      <c r="I82" s="6">
        <v>1.77334144333847</v>
      </c>
      <c r="J82" s="6">
        <v>1.6595879786355661</v>
      </c>
      <c r="K82" s="6">
        <v>1.563582387772146</v>
      </c>
      <c r="L82" s="6">
        <v>1.483487917910167</v>
      </c>
      <c r="M82" s="7">
        <v>1.417118815410177</v>
      </c>
    </row>
    <row r="83" spans="1:13" hidden="1" x14ac:dyDescent="0.25">
      <c r="A83" s="5">
        <v>79.02</v>
      </c>
      <c r="B83" s="6">
        <v>5.630429472437112</v>
      </c>
      <c r="C83" s="6">
        <v>4.6260695443656514</v>
      </c>
      <c r="D83" s="6">
        <v>3.869100827706712</v>
      </c>
      <c r="E83" s="6">
        <v>3.3233750940842999</v>
      </c>
      <c r="F83" s="6">
        <v>2.9274888793912361</v>
      </c>
      <c r="G83" s="6">
        <v>2.5919867030806159</v>
      </c>
      <c r="H83" s="6">
        <v>2.2453632198204132</v>
      </c>
      <c r="I83" s="6">
        <v>1.914418393905239</v>
      </c>
      <c r="J83" s="6">
        <v>1.7748731402764979</v>
      </c>
      <c r="K83" s="6">
        <v>1.6566237290672969</v>
      </c>
      <c r="L83" s="6">
        <v>1.558655866495817</v>
      </c>
      <c r="M83" s="7">
        <v>1.478566148699374</v>
      </c>
    </row>
    <row r="84" spans="1:13" hidden="1" x14ac:dyDescent="0.25">
      <c r="A84" s="8">
        <v>85</v>
      </c>
      <c r="B84" s="9">
        <v>6.0155840423116684</v>
      </c>
      <c r="C84" s="9">
        <v>4.9170780102016938</v>
      </c>
      <c r="D84" s="9">
        <v>4.0801908964280882</v>
      </c>
      <c r="E84" s="9">
        <v>3.4834570407945069</v>
      </c>
      <c r="F84" s="9">
        <v>3.0874389341485502</v>
      </c>
      <c r="G84" s="9">
        <v>2.7849650957016761</v>
      </c>
      <c r="H84" s="9">
        <v>2.434383760721806</v>
      </c>
      <c r="I84" s="9">
        <v>2.0554953444720079</v>
      </c>
      <c r="J84" s="9">
        <v>1.89015830191743</v>
      </c>
      <c r="K84" s="9">
        <v>1.749665070362449</v>
      </c>
      <c r="L84" s="9">
        <v>1.633823815081467</v>
      </c>
      <c r="M84" s="10">
        <v>1.5400134819885709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5.5605833126582353E-3</v>
      </c>
    </row>
    <row r="90" spans="1:13" hidden="1" x14ac:dyDescent="0.25">
      <c r="A90" s="5">
        <v>61.079999999999991</v>
      </c>
      <c r="B90" s="7">
        <v>6.0911745186657809E-3</v>
      </c>
    </row>
    <row r="91" spans="1:13" hidden="1" x14ac:dyDescent="0.25">
      <c r="A91" s="5">
        <v>67.06</v>
      </c>
      <c r="B91" s="7">
        <v>6.7050541878937086E-3</v>
      </c>
    </row>
    <row r="92" spans="1:13" hidden="1" x14ac:dyDescent="0.25">
      <c r="A92" s="5">
        <v>72.52</v>
      </c>
      <c r="B92" s="7">
        <v>7.2655530163192074E-3</v>
      </c>
    </row>
    <row r="93" spans="1:13" hidden="1" x14ac:dyDescent="0.25">
      <c r="A93" s="5">
        <v>73.039999999999992</v>
      </c>
      <c r="B93" s="7">
        <v>7.3454735901314324E-3</v>
      </c>
    </row>
    <row r="94" spans="1:13" hidden="1" x14ac:dyDescent="0.25">
      <c r="A94" s="5">
        <v>79.02</v>
      </c>
      <c r="B94" s="7">
        <v>8.2645601889720088E-3</v>
      </c>
    </row>
    <row r="95" spans="1:13" hidden="1" x14ac:dyDescent="0.25">
      <c r="A95" s="8">
        <v>85</v>
      </c>
      <c r="B95" s="10">
        <v>9.1836467878125844E-3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3.8926427663977143E-4</v>
      </c>
    </row>
    <row r="101" spans="1:5" hidden="1" x14ac:dyDescent="0.25">
      <c r="A101" s="5">
        <v>61.079999999999991</v>
      </c>
      <c r="B101" s="21">
        <v>3.8701996143824E-4</v>
      </c>
    </row>
    <row r="102" spans="1:5" hidden="1" x14ac:dyDescent="0.25">
      <c r="A102" s="5">
        <v>67.06</v>
      </c>
      <c r="B102" s="21">
        <v>3.8458816090156507E-4</v>
      </c>
    </row>
    <row r="103" spans="1:5" hidden="1" x14ac:dyDescent="0.25">
      <c r="A103" s="5">
        <v>72.52</v>
      </c>
      <c r="B103" s="21">
        <v>3.8236782128112302E-4</v>
      </c>
    </row>
    <row r="104" spans="1:5" hidden="1" x14ac:dyDescent="0.25">
      <c r="A104" s="5">
        <v>73.039999999999992</v>
      </c>
      <c r="B104" s="21">
        <v>3.8261352519051111E-4</v>
      </c>
    </row>
    <row r="105" spans="1:5" hidden="1" x14ac:dyDescent="0.25">
      <c r="A105" s="5">
        <v>79.02</v>
      </c>
      <c r="B105" s="21">
        <v>3.8543912014847278E-4</v>
      </c>
    </row>
    <row r="106" spans="1:5" hidden="1" x14ac:dyDescent="0.25">
      <c r="A106" s="8">
        <v>85</v>
      </c>
      <c r="B106" s="22">
        <v>3.8826471510643472E-4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5.1585426415866351</v>
      </c>
      <c r="C110" s="26" t="s">
        <v>23</v>
      </c>
      <c r="D110" s="26">
        <f ca="1">1000 * FORECAST( B29, OFFSET(B89:B95,MATCH(B29,A89:A95,1)-1,0,2), OFFSET(A89:A95,MATCH(B29,A89:A95,1)-1,0,2) )*B28 / 453592</f>
        <v>1.1372649080201227E-5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7.9263297220768676</v>
      </c>
      <c r="C111" s="26" t="s">
        <v>26</v>
      </c>
      <c r="D111" s="26">
        <f ca="1">(FORECAST( B29, OFFSET(B67:B73,MATCH(B29,A67:A73,1)-1,0,2), OFFSET(A67:A73,MATCH(B29,A67:A73,1)-1,0,2) ))*B28 * 0.00220462 / 60</f>
        <v>1.7474545031885103E-2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19.2165153882083</v>
      </c>
      <c r="C112" s="26" t="s">
        <v>26</v>
      </c>
      <c r="D112" s="26">
        <f ca="1">(FORECAST( B29, OFFSET(B45:B51,MATCH(B29,A45:A51,1)-1,0,2), OFFSET(A45:A51,MATCH(B29,A45:A51,1)-1,0,2) ))*B28 * 0.00220462 / 60</f>
        <v>4.2365114155151783E-2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3.8236782128112302E-4</v>
      </c>
      <c r="C113" s="27" t="s">
        <v>30</v>
      </c>
      <c r="D113" s="27">
        <f ca="1">FORECAST( B29, OFFSET(B100:B106,MATCH(B29,A100:A106,1)-1,0,2), OFFSET(A100:A106,MATCH(B29,A100:A106,1)-1,0,2) )</f>
        <v>3.8236782128112302E-4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4.0121987593380997</v>
      </c>
      <c r="C119" s="26">
        <v>3.1564269844502362</v>
      </c>
      <c r="D119" s="26">
        <v>2.4863097862680572</v>
      </c>
      <c r="E119" s="26">
        <v>1.9710091740966771</v>
      </c>
      <c r="F119" s="26">
        <v>1.5824934393072969</v>
      </c>
      <c r="G119" s="26">
        <v>1.295537155337193</v>
      </c>
      <c r="H119" s="26">
        <v>1.087721177689746</v>
      </c>
      <c r="I119" s="26">
        <v>0.93943264393439951</v>
      </c>
      <c r="J119" s="26">
        <v>0.88224949175916223</v>
      </c>
      <c r="K119" s="26">
        <v>0.833864973706687</v>
      </c>
      <c r="L119" s="26">
        <v>0.79261674880424116</v>
      </c>
      <c r="M119" s="21">
        <v>0.75701786870822829</v>
      </c>
    </row>
    <row r="120" spans="1:13" hidden="1" x14ac:dyDescent="0.25">
      <c r="A120" s="5">
        <v>61.079999999999991</v>
      </c>
      <c r="B120" s="26">
        <v>4.2883462918664321</v>
      </c>
      <c r="C120" s="26">
        <v>3.3688191043198499</v>
      </c>
      <c r="D120" s="26">
        <v>2.6459245318482769</v>
      </c>
      <c r="E120" s="26">
        <v>2.0878838446189301</v>
      </c>
      <c r="F120" s="26">
        <v>1.6657245948651129</v>
      </c>
      <c r="G120" s="26">
        <v>1.3532806168862079</v>
      </c>
      <c r="H120" s="26">
        <v>1.1271920270477001</v>
      </c>
      <c r="I120" s="26">
        <v>0.96690522378113342</v>
      </c>
      <c r="J120" s="26">
        <v>0.90578183437463577</v>
      </c>
      <c r="K120" s="26">
        <v>0.8546728875841495</v>
      </c>
      <c r="L120" s="26">
        <v>0.81179845004470619</v>
      </c>
      <c r="M120" s="21">
        <v>0.77555398102047246</v>
      </c>
    </row>
    <row r="121" spans="1:13" hidden="1" x14ac:dyDescent="0.25">
      <c r="A121" s="5">
        <v>67.06</v>
      </c>
      <c r="B121" s="26">
        <v>4.5974656590781446</v>
      </c>
      <c r="C121" s="26">
        <v>3.609435763068165</v>
      </c>
      <c r="D121" s="26">
        <v>2.829385775217268</v>
      </c>
      <c r="E121" s="26">
        <v>2.224596226554775</v>
      </c>
      <c r="F121" s="26">
        <v>1.765153930176091</v>
      </c>
      <c r="G121" s="26">
        <v>1.4239519812427071</v>
      </c>
      <c r="H121" s="26">
        <v>1.1766897569822099</v>
      </c>
      <c r="I121" s="26">
        <v>1.001872916688245</v>
      </c>
      <c r="J121" s="26">
        <v>0.93568187681043136</v>
      </c>
      <c r="K121" s="26">
        <v>0.88081340172056155</v>
      </c>
      <c r="L121" s="26">
        <v>0.83536996566143951</v>
      </c>
      <c r="M121" s="21">
        <v>0.79762943550499099</v>
      </c>
    </row>
    <row r="122" spans="1:13" hidden="1" x14ac:dyDescent="0.25">
      <c r="A122" s="5">
        <v>72.52</v>
      </c>
      <c r="B122" s="26">
        <v>4.8797050813149241</v>
      </c>
      <c r="C122" s="26">
        <v>3.8291292340992351</v>
      </c>
      <c r="D122" s="26">
        <v>2.9968938669889549</v>
      </c>
      <c r="E122" s="26">
        <v>2.3494205752788062</v>
      </c>
      <c r="F122" s="26">
        <v>1.8559372363295941</v>
      </c>
      <c r="G122" s="26">
        <v>1.4884780095682071</v>
      </c>
      <c r="H122" s="26">
        <v>1.221883336487632</v>
      </c>
      <c r="I122" s="26">
        <v>1.0337999406469129</v>
      </c>
      <c r="J122" s="26">
        <v>0.96298191555615764</v>
      </c>
      <c r="K122" s="26">
        <v>0.90468082767119862</v>
      </c>
      <c r="L122" s="26">
        <v>0.85689178426802215</v>
      </c>
      <c r="M122" s="21">
        <v>0.81778528525172511</v>
      </c>
    </row>
    <row r="123" spans="1:13" hidden="1" x14ac:dyDescent="0.25">
      <c r="A123" s="5">
        <v>73.039999999999992</v>
      </c>
      <c r="B123" s="26">
        <v>4.913496642036562</v>
      </c>
      <c r="C123" s="26">
        <v>3.8560433833347472</v>
      </c>
      <c r="D123" s="26">
        <v>3.0179831737676071</v>
      </c>
      <c r="E123" s="26">
        <v>2.365655805226567</v>
      </c>
      <c r="F123" s="26">
        <v>1.868207351669138</v>
      </c>
      <c r="G123" s="26">
        <v>1.497590169118914</v>
      </c>
      <c r="H123" s="26">
        <v>1.2285628956655841</v>
      </c>
      <c r="I123" s="26">
        <v>1.0386904514648989</v>
      </c>
      <c r="J123" s="26">
        <v>0.96719367063542683</v>
      </c>
      <c r="K123" s="26">
        <v>0.90834403873871195</v>
      </c>
      <c r="L123" s="26">
        <v>0.86012643762532892</v>
      </c>
      <c r="M123" s="21">
        <v>0.82070114177496267</v>
      </c>
    </row>
    <row r="124" spans="1:13" hidden="1" x14ac:dyDescent="0.25">
      <c r="A124" s="5">
        <v>79.02</v>
      </c>
      <c r="B124" s="26">
        <v>5.3020995903353914</v>
      </c>
      <c r="C124" s="26">
        <v>4.1655560995431404</v>
      </c>
      <c r="D124" s="26">
        <v>3.260510201722107</v>
      </c>
      <c r="E124" s="26">
        <v>2.5523609496258222</v>
      </c>
      <c r="F124" s="26">
        <v>2.009313678073902</v>
      </c>
      <c r="G124" s="26">
        <v>1.6023800039520431</v>
      </c>
      <c r="H124" s="26">
        <v>1.3053778262120379</v>
      </c>
      <c r="I124" s="26">
        <v>1.094931325871745</v>
      </c>
      <c r="J124" s="26">
        <v>1.0156288540470231</v>
      </c>
      <c r="K124" s="26">
        <v>0.9504709660151156</v>
      </c>
      <c r="L124" s="26">
        <v>0.89732495123435752</v>
      </c>
      <c r="M124" s="21">
        <v>0.85423349179219565</v>
      </c>
    </row>
    <row r="125" spans="1:13" hidden="1" x14ac:dyDescent="0.25">
      <c r="A125" s="8">
        <v>85</v>
      </c>
      <c r="B125" s="27">
        <v>5.6907025386342216</v>
      </c>
      <c r="C125" s="27">
        <v>4.4750688157515333</v>
      </c>
      <c r="D125" s="27">
        <v>3.503037229676607</v>
      </c>
      <c r="E125" s="27">
        <v>2.7390660940250759</v>
      </c>
      <c r="F125" s="27">
        <v>2.1504200044786659</v>
      </c>
      <c r="G125" s="27">
        <v>1.7071698387851719</v>
      </c>
      <c r="H125" s="27">
        <v>1.382192756758492</v>
      </c>
      <c r="I125" s="27">
        <v>1.15117220027859</v>
      </c>
      <c r="J125" s="27">
        <v>1.064064037458619</v>
      </c>
      <c r="K125" s="27">
        <v>0.99259789329151937</v>
      </c>
      <c r="L125" s="27">
        <v>0.934523464843386</v>
      </c>
      <c r="M125" s="22">
        <v>0.88776584180942864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4.8797050813149242E-3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3.8291292340992345E-3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2.9968938669889546E-3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2.3494205752788056E-3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1.8559372363295941E-3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1.4884780095682068E-3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1.221883336487632E-3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1.0337999406469128E-3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9.6298191555615749E-4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9.0468082767119855E-4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8.5689178426802219E-4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8.1778528525172504E-4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2022-09-19T04:27:43Z</dcterms:created>
  <dcterms:modified xsi:type="dcterms:W3CDTF">2022-09-19T05:07:40Z</dcterms:modified>
</cp:coreProperties>
</file>