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525L\"/>
    </mc:Choice>
  </mc:AlternateContent>
  <xr:revisionPtr revIDLastSave="0" documentId="13_ncr:1_{2D996352-F0FB-4EC3-BE3C-831125261951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L49" i="4"/>
  <c r="K49" i="4"/>
  <c r="J49" i="4"/>
  <c r="I49" i="4"/>
  <c r="H49" i="4"/>
  <c r="G49" i="4"/>
  <c r="F49" i="4"/>
  <c r="E49" i="4"/>
  <c r="D49" i="4"/>
  <c r="C49" i="4"/>
  <c r="B49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<sst xmlns="http://schemas.openxmlformats.org/spreadsheetml/2006/main" count="123" uniqueCount="47">
  <si>
    <t>HP525L GM HP TUNERS</t>
  </si>
  <si>
    <t>Injector Type:</t>
  </si>
  <si>
    <t>HP525L</t>
  </si>
  <si>
    <t>Matched Set:</t>
  </si>
  <si>
    <t>None selected</t>
  </si>
  <si>
    <t>Report Date:</t>
  </si>
  <si>
    <t>18/05/2022</t>
  </si>
  <si>
    <t>Reference Pressure (Gauge):</t>
  </si>
  <si>
    <t>kPa</t>
  </si>
  <si>
    <t>Reference Voltage:</t>
  </si>
  <si>
    <t>V</t>
  </si>
  <si>
    <t>P01, 0411, P59</t>
  </si>
  <si>
    <t>Table data (Offset) [ms]</t>
  </si>
  <si>
    <t>Differential Pressure [kPa]</t>
  </si>
  <si>
    <t>Voltage [V]</t>
  </si>
  <si>
    <t>P12</t>
  </si>
  <si>
    <t>Manifold Vacuum [kPa]</t>
  </si>
  <si>
    <t>E40</t>
  </si>
  <si>
    <t>E37, E38 (before 2009)</t>
  </si>
  <si>
    <t>E38 (2009+), E78, E67</t>
  </si>
  <si>
    <t xml:space="preserve"> </t>
  </si>
  <si>
    <t>HP525L GM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</si>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</sst>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F245BC-8211-4BBB-BE9B-2F6695CE0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B796F0-1DB3-43BB-84A2-101333A54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6CD8FF-8B1D-4AE8-90B0-589A1228C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E63140-2041-4236-957E-42CD50319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H219"/>
  <sheetViews>
    <sheetView topLeftCell="A205" workbookViewId="0">
      <selection activeCell="A261" sqref="A26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2" spans="1:18" x14ac:dyDescent="0.25">
      <c r="A22" s="2"/>
      <c r="B22" s="11"/>
      <c r="C22" s="11"/>
      <c r="D22" s="12"/>
    </row>
    <row r="23" spans="1:18" x14ac:dyDescent="0.25">
      <c r="A23" s="5" t="s">
        <v>7</v>
      </c>
      <c r="B23" s="13">
        <v>400</v>
      </c>
      <c r="C23" s="13" t="s">
        <v>8</v>
      </c>
      <c r="D23" s="14"/>
    </row>
    <row r="24" spans="1:18" x14ac:dyDescent="0.25">
      <c r="A24" s="5" t="s">
        <v>9</v>
      </c>
      <c r="B24" s="13">
        <v>14</v>
      </c>
      <c r="C24" s="13" t="s">
        <v>10</v>
      </c>
      <c r="D24" s="14"/>
    </row>
    <row r="25" spans="1:18" x14ac:dyDescent="0.25">
      <c r="A25" s="8"/>
      <c r="B25" s="15"/>
      <c r="C25" s="15"/>
      <c r="D25" s="16"/>
    </row>
    <row r="31" spans="1:18" ht="28.9" customHeight="1" x14ac:dyDescent="0.5">
      <c r="A31" s="1" t="s">
        <v>11</v>
      </c>
      <c r="B31" s="1"/>
    </row>
    <row r="32" spans="1:18" x14ac:dyDescent="0.25">
      <c r="A32" s="17" t="s">
        <v>12</v>
      </c>
      <c r="B32" s="18" t="s">
        <v>13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5">
      <c r="A33" s="20" t="s">
        <v>14</v>
      </c>
      <c r="B33" s="21">
        <v>0</v>
      </c>
      <c r="C33" s="21">
        <v>5</v>
      </c>
      <c r="D33" s="21">
        <v>10</v>
      </c>
      <c r="E33" s="21">
        <v>15</v>
      </c>
      <c r="F33" s="21">
        <v>20</v>
      </c>
      <c r="G33" s="21">
        <v>25</v>
      </c>
      <c r="H33" s="21">
        <v>30</v>
      </c>
      <c r="I33" s="21">
        <v>35</v>
      </c>
      <c r="J33" s="21">
        <v>40</v>
      </c>
      <c r="K33" s="21">
        <v>45</v>
      </c>
      <c r="L33" s="21">
        <v>50</v>
      </c>
      <c r="M33" s="21">
        <v>55</v>
      </c>
      <c r="N33" s="21">
        <v>60</v>
      </c>
      <c r="O33" s="21">
        <v>65</v>
      </c>
      <c r="P33" s="21">
        <v>70</v>
      </c>
      <c r="Q33" s="21">
        <v>75</v>
      </c>
      <c r="R33" s="22">
        <v>80</v>
      </c>
    </row>
    <row r="34" spans="1:18" x14ac:dyDescent="0.25">
      <c r="A34" s="23">
        <v>4.5</v>
      </c>
      <c r="B34" s="24">
        <v>5.9160729745016196</v>
      </c>
      <c r="C34" s="24">
        <v>5.9631653638567759</v>
      </c>
      <c r="D34" s="24">
        <v>6.0107559191169164</v>
      </c>
      <c r="E34" s="24">
        <v>6.0588488301472774</v>
      </c>
      <c r="F34" s="24">
        <v>6.1074482868130984</v>
      </c>
      <c r="G34" s="24">
        <v>6.1565584789796173</v>
      </c>
      <c r="H34" s="24">
        <v>6.2061835965120729</v>
      </c>
      <c r="I34" s="24">
        <v>6.256327829275703</v>
      </c>
      <c r="J34" s="24">
        <v>6.3069953671357473</v>
      </c>
      <c r="K34" s="24">
        <v>6.358190399957441</v>
      </c>
      <c r="L34" s="24">
        <v>6.4099171176060263</v>
      </c>
      <c r="M34" s="24">
        <v>6.462179738359267</v>
      </c>
      <c r="N34" s="24">
        <v>6.5149825941450494</v>
      </c>
      <c r="O34" s="24">
        <v>6.5683300453037852</v>
      </c>
      <c r="P34" s="24">
        <v>6.6222264521758847</v>
      </c>
      <c r="Q34" s="24">
        <v>6.6766761751017674</v>
      </c>
      <c r="R34" s="25">
        <v>6.7316835744218393</v>
      </c>
    </row>
    <row r="35" spans="1:18" x14ac:dyDescent="0.25">
      <c r="A35" s="23">
        <v>5</v>
      </c>
      <c r="B35" s="24">
        <v>5.2615943974098638</v>
      </c>
      <c r="C35" s="24">
        <v>5.3035979245639604</v>
      </c>
      <c r="D35" s="24">
        <v>5.3460668003585541</v>
      </c>
      <c r="E35" s="24">
        <v>5.3890050766033477</v>
      </c>
      <c r="F35" s="24">
        <v>5.4324168051080326</v>
      </c>
      <c r="G35" s="24">
        <v>5.4763060376823134</v>
      </c>
      <c r="H35" s="24">
        <v>5.5206768261358841</v>
      </c>
      <c r="I35" s="24">
        <v>5.5655332222784448</v>
      </c>
      <c r="J35" s="24">
        <v>5.6108792779196914</v>
      </c>
      <c r="K35" s="24">
        <v>5.6567190448693214</v>
      </c>
      <c r="L35" s="24">
        <v>5.7030565749370341</v>
      </c>
      <c r="M35" s="24">
        <v>5.7498959483450527</v>
      </c>
      <c r="N35" s="24">
        <v>5.7972413589657279</v>
      </c>
      <c r="O35" s="24">
        <v>5.8450970290839273</v>
      </c>
      <c r="P35" s="24">
        <v>5.8934671809845218</v>
      </c>
      <c r="Q35" s="24">
        <v>5.9423560369523853</v>
      </c>
      <c r="R35" s="25">
        <v>5.991767819272388</v>
      </c>
    </row>
    <row r="36" spans="1:18" x14ac:dyDescent="0.25">
      <c r="A36" s="23">
        <v>5.5</v>
      </c>
      <c r="B36" s="24">
        <v>4.6729318544526919</v>
      </c>
      <c r="C36" s="24">
        <v>4.7102306441296573</v>
      </c>
      <c r="D36" s="24">
        <v>4.7479630831093687</v>
      </c>
      <c r="E36" s="24">
        <v>4.786133085145984</v>
      </c>
      <c r="F36" s="24">
        <v>4.8247445639936597</v>
      </c>
      <c r="G36" s="24">
        <v>4.8638014334065547</v>
      </c>
      <c r="H36" s="24">
        <v>4.9033076071388244</v>
      </c>
      <c r="I36" s="24">
        <v>4.943266998944627</v>
      </c>
      <c r="J36" s="24">
        <v>4.9836835225781204</v>
      </c>
      <c r="K36" s="24">
        <v>5.0245610917934611</v>
      </c>
      <c r="L36" s="24">
        <v>5.0659036203448071</v>
      </c>
      <c r="M36" s="24">
        <v>5.1077150503988422</v>
      </c>
      <c r="N36" s="24">
        <v>5.1499994377723732</v>
      </c>
      <c r="O36" s="24">
        <v>5.1927608666947309</v>
      </c>
      <c r="P36" s="24">
        <v>5.2360034213952433</v>
      </c>
      <c r="Q36" s="24">
        <v>5.2797311861032474</v>
      </c>
      <c r="R36" s="25">
        <v>5.3239482450480713</v>
      </c>
    </row>
    <row r="37" spans="1:18" x14ac:dyDescent="0.25">
      <c r="A37" s="23">
        <v>6</v>
      </c>
      <c r="B37" s="24">
        <v>4.1453621778190994</v>
      </c>
      <c r="C37" s="24">
        <v>4.1783263323745228</v>
      </c>
      <c r="D37" s="24">
        <v>4.2116935548216707</v>
      </c>
      <c r="E37" s="24">
        <v>4.2454676208591584</v>
      </c>
      <c r="F37" s="24">
        <v>4.2796523061856027</v>
      </c>
      <c r="G37" s="24">
        <v>4.3142513864996221</v>
      </c>
      <c r="H37" s="24">
        <v>4.3492686374998319</v>
      </c>
      <c r="I37" s="24">
        <v>4.3847078348848489</v>
      </c>
      <c r="J37" s="24">
        <v>4.4205727543532927</v>
      </c>
      <c r="K37" s="24">
        <v>4.4568671716037764</v>
      </c>
      <c r="L37" s="24">
        <v>4.493594862334918</v>
      </c>
      <c r="M37" s="24">
        <v>4.5307596306578644</v>
      </c>
      <c r="N37" s="24">
        <v>4.5683653943338776</v>
      </c>
      <c r="O37" s="24">
        <v>4.6064160995367489</v>
      </c>
      <c r="P37" s="24">
        <v>4.6449156924402697</v>
      </c>
      <c r="Q37" s="24">
        <v>4.6838681192182303</v>
      </c>
      <c r="R37" s="25">
        <v>4.7232773260444221</v>
      </c>
    </row>
    <row r="38" spans="1:18" x14ac:dyDescent="0.25">
      <c r="A38" s="23">
        <v>6.5</v>
      </c>
      <c r="B38" s="24">
        <v>3.674338082856702</v>
      </c>
      <c r="C38" s="24">
        <v>3.7033236822778348</v>
      </c>
      <c r="D38" s="24">
        <v>3.732682886106399</v>
      </c>
      <c r="E38" s="24">
        <v>3.7624193319854689</v>
      </c>
      <c r="F38" s="24">
        <v>3.792536657558125</v>
      </c>
      <c r="G38" s="24">
        <v>3.8230385004674399</v>
      </c>
      <c r="H38" s="24">
        <v>3.8539284983564919</v>
      </c>
      <c r="I38" s="24">
        <v>3.885210288868358</v>
      </c>
      <c r="J38" s="24">
        <v>3.916887509646112</v>
      </c>
      <c r="K38" s="24">
        <v>3.9489637983328341</v>
      </c>
      <c r="L38" s="24">
        <v>3.9814427925715981</v>
      </c>
      <c r="M38" s="24">
        <v>4.0143281584180084</v>
      </c>
      <c r="N38" s="24">
        <v>4.047623675577789</v>
      </c>
      <c r="O38" s="24">
        <v>4.08133315216919</v>
      </c>
      <c r="P38" s="24">
        <v>4.1154603963104606</v>
      </c>
      <c r="Q38" s="24">
        <v>4.1500092161198561</v>
      </c>
      <c r="R38" s="25">
        <v>4.1849834197156239</v>
      </c>
    </row>
    <row r="39" spans="1:18" x14ac:dyDescent="0.25">
      <c r="A39" s="23">
        <v>7</v>
      </c>
      <c r="B39" s="24">
        <v>3.25548816807179</v>
      </c>
      <c r="C39" s="24">
        <v>3.280837269977539</v>
      </c>
      <c r="D39" s="24">
        <v>3.3065316307331591</v>
      </c>
      <c r="E39" s="24">
        <v>3.332574749926184</v>
      </c>
      <c r="F39" s="24">
        <v>3.3589701271441492</v>
      </c>
      <c r="G39" s="24">
        <v>3.385721261974592</v>
      </c>
      <c r="H39" s="24">
        <v>3.4128316540050472</v>
      </c>
      <c r="I39" s="24">
        <v>3.4403048028230532</v>
      </c>
      <c r="J39" s="24">
        <v>3.4681442080161422</v>
      </c>
      <c r="K39" s="24">
        <v>3.4963533691718531</v>
      </c>
      <c r="L39" s="24">
        <v>3.5249357858777208</v>
      </c>
      <c r="M39" s="24">
        <v>3.5538949861338112</v>
      </c>
      <c r="N39" s="24">
        <v>3.5832346115903029</v>
      </c>
      <c r="O39" s="24">
        <v>3.6129583323099101</v>
      </c>
      <c r="P39" s="24">
        <v>3.6430698183553392</v>
      </c>
      <c r="Q39" s="24">
        <v>3.6735727397893032</v>
      </c>
      <c r="R39" s="25">
        <v>3.7044707666745111</v>
      </c>
    </row>
    <row r="40" spans="1:18" x14ac:dyDescent="0.25">
      <c r="A40" s="23">
        <v>7.5</v>
      </c>
      <c r="B40" s="24">
        <v>2.884616915129282</v>
      </c>
      <c r="C40" s="24">
        <v>2.9066575547702169</v>
      </c>
      <c r="D40" s="24">
        <v>2.929016225630189</v>
      </c>
      <c r="E40" s="24">
        <v>2.951696289241196</v>
      </c>
      <c r="F40" s="24">
        <v>2.9747011071352318</v>
      </c>
      <c r="G40" s="24">
        <v>2.998034040844292</v>
      </c>
      <c r="H40" s="24">
        <v>3.021698451900372</v>
      </c>
      <c r="I40" s="24">
        <v>3.045697701835469</v>
      </c>
      <c r="J40" s="24">
        <v>3.0700351521815752</v>
      </c>
      <c r="K40" s="24">
        <v>3.0947141644706879</v>
      </c>
      <c r="L40" s="24">
        <v>3.1197381002348039</v>
      </c>
      <c r="M40" s="24">
        <v>3.1451103494184451</v>
      </c>
      <c r="N40" s="24">
        <v>3.1708344156162531</v>
      </c>
      <c r="O40" s="24">
        <v>3.196913830835399</v>
      </c>
      <c r="P40" s="24">
        <v>3.223352127083051</v>
      </c>
      <c r="Q40" s="24">
        <v>3.250152836366381</v>
      </c>
      <c r="R40" s="25">
        <v>3.2773194906925571</v>
      </c>
    </row>
    <row r="41" spans="1:18" x14ac:dyDescent="0.25">
      <c r="A41" s="23">
        <v>8</v>
      </c>
      <c r="B41" s="24">
        <v>2.5577046888527599</v>
      </c>
      <c r="C41" s="24">
        <v>2.5767508791111071</v>
      </c>
      <c r="D41" s="24">
        <v>2.5960889908843918</v>
      </c>
      <c r="E41" s="24">
        <v>2.61572224764907</v>
      </c>
      <c r="F41" s="24">
        <v>2.635653872881595</v>
      </c>
      <c r="G41" s="24">
        <v>2.6558870900584242</v>
      </c>
      <c r="H41" s="24">
        <v>2.676425122656009</v>
      </c>
      <c r="I41" s="24">
        <v>2.6972711941508072</v>
      </c>
      <c r="J41" s="24">
        <v>2.7184285280192722</v>
      </c>
      <c r="K41" s="24">
        <v>2.7399003477378598</v>
      </c>
      <c r="L41" s="24">
        <v>2.7616898767830249</v>
      </c>
      <c r="M41" s="24">
        <v>2.7838003670437521</v>
      </c>
      <c r="N41" s="24">
        <v>2.80623518405914</v>
      </c>
      <c r="O41" s="24">
        <v>2.8289977217808202</v>
      </c>
      <c r="P41" s="24">
        <v>2.8520913741604201</v>
      </c>
      <c r="Q41" s="24">
        <v>2.8755195351495688</v>
      </c>
      <c r="R41" s="25">
        <v>2.8992855986998989</v>
      </c>
    </row>
    <row r="42" spans="1:18" x14ac:dyDescent="0.25">
      <c r="A42" s="23">
        <v>8.5</v>
      </c>
      <c r="B42" s="24">
        <v>2.2709077372244488</v>
      </c>
      <c r="C42" s="24">
        <v>2.2872594686140961</v>
      </c>
      <c r="D42" s="24">
        <v>2.3038781297413111</v>
      </c>
      <c r="E42" s="24">
        <v>2.3207668060270081</v>
      </c>
      <c r="F42" s="24">
        <v>2.337928582892101</v>
      </c>
      <c r="G42" s="24">
        <v>2.3553665457575059</v>
      </c>
      <c r="H42" s="24">
        <v>2.3730837800441358</v>
      </c>
      <c r="I42" s="24">
        <v>2.3910833711729058</v>
      </c>
      <c r="J42" s="24">
        <v>2.4093684045647299</v>
      </c>
      <c r="K42" s="24">
        <v>2.4279419656405241</v>
      </c>
      <c r="L42" s="24">
        <v>2.446807139821201</v>
      </c>
      <c r="M42" s="24">
        <v>2.465967040940205</v>
      </c>
      <c r="N42" s="24">
        <v>2.4854248964810952</v>
      </c>
      <c r="O42" s="24">
        <v>2.505183962339963</v>
      </c>
      <c r="P42" s="24">
        <v>2.5252474944128931</v>
      </c>
      <c r="Q42" s="24">
        <v>2.5456187485959791</v>
      </c>
      <c r="R42" s="25">
        <v>2.5663009807853059</v>
      </c>
    </row>
    <row r="43" spans="1:18" x14ac:dyDescent="0.25">
      <c r="A43" s="23">
        <v>9</v>
      </c>
      <c r="B43" s="24">
        <v>2.02055819138522</v>
      </c>
      <c r="C43" s="24">
        <v>2.0345014320517141</v>
      </c>
      <c r="D43" s="24">
        <v>2.0486877286051359</v>
      </c>
      <c r="E43" s="24">
        <v>2.0631200284108608</v>
      </c>
      <c r="F43" s="24">
        <v>2.077801278834261</v>
      </c>
      <c r="G43" s="24">
        <v>2.0927344272407109</v>
      </c>
      <c r="H43" s="24">
        <v>2.1079224209955849</v>
      </c>
      <c r="I43" s="24">
        <v>2.123368207464257</v>
      </c>
      <c r="J43" s="24">
        <v>2.1390747340121021</v>
      </c>
      <c r="K43" s="24">
        <v>2.155044948004492</v>
      </c>
      <c r="L43" s="24">
        <v>2.1712817968068032</v>
      </c>
      <c r="M43" s="24">
        <v>2.1877882561969368</v>
      </c>
      <c r="N43" s="24">
        <v>2.2045674156029138</v>
      </c>
      <c r="O43" s="24">
        <v>2.2216223928652812</v>
      </c>
      <c r="P43" s="24">
        <v>2.2389563058245878</v>
      </c>
      <c r="Q43" s="24">
        <v>2.2565722723213821</v>
      </c>
      <c r="R43" s="25">
        <v>2.274473410196213</v>
      </c>
    </row>
    <row r="44" spans="1:18" x14ac:dyDescent="0.25">
      <c r="A44" s="23">
        <v>9.5</v>
      </c>
      <c r="B44" s="24">
        <v>1.8031640656345931</v>
      </c>
      <c r="C44" s="24">
        <v>1.81497076135514</v>
      </c>
      <c r="D44" s="24">
        <v>1.826997757038707</v>
      </c>
      <c r="E44" s="24">
        <v>1.839247861995126</v>
      </c>
      <c r="F44" s="24">
        <v>1.8517238855342311</v>
      </c>
      <c r="G44" s="24">
        <v>1.864428636965856</v>
      </c>
      <c r="H44" s="24">
        <v>1.877364925599833</v>
      </c>
      <c r="I44" s="24">
        <v>1.890535560745997</v>
      </c>
      <c r="J44" s="24">
        <v>1.9039433517141819</v>
      </c>
      <c r="K44" s="24">
        <v>1.91759110781422</v>
      </c>
      <c r="L44" s="24">
        <v>1.931481638355945</v>
      </c>
      <c r="M44" s="24">
        <v>1.945617781061721</v>
      </c>
      <c r="N44" s="24">
        <v>1.960002487304026</v>
      </c>
      <c r="O44" s="24">
        <v>1.974638736867866</v>
      </c>
      <c r="P44" s="24">
        <v>1.989529509538251</v>
      </c>
      <c r="Q44" s="24">
        <v>2.0046777851001898</v>
      </c>
      <c r="R44" s="25">
        <v>2.0200865433386892</v>
      </c>
    </row>
    <row r="45" spans="1:18" x14ac:dyDescent="0.25">
      <c r="A45" s="23">
        <v>10</v>
      </c>
      <c r="B45" s="24">
        <v>1.615409257430743</v>
      </c>
      <c r="C45" s="24">
        <v>1.625337331614211</v>
      </c>
      <c r="D45" s="24">
        <v>1.6354640677635179</v>
      </c>
      <c r="E45" s="24">
        <v>1.6457921371329589</v>
      </c>
      <c r="F45" s="24">
        <v>1.6563242109768259</v>
      </c>
      <c r="G45" s="24">
        <v>1.6670629605494129</v>
      </c>
      <c r="H45" s="24">
        <v>1.678011057105012</v>
      </c>
      <c r="I45" s="24">
        <v>1.689171171897917</v>
      </c>
      <c r="J45" s="24">
        <v>1.700545976182422</v>
      </c>
      <c r="K45" s="24">
        <v>1.7121381412128169</v>
      </c>
      <c r="L45" s="24">
        <v>1.7239503382433981</v>
      </c>
      <c r="M45" s="24">
        <v>1.7359852669409861</v>
      </c>
      <c r="N45" s="24">
        <v>1.7482457406225189</v>
      </c>
      <c r="O45" s="24">
        <v>1.760734601017466</v>
      </c>
      <c r="P45" s="24">
        <v>1.7734546898552921</v>
      </c>
      <c r="Q45" s="24">
        <v>1.786408848865467</v>
      </c>
      <c r="R45" s="25">
        <v>1.7995999197774559</v>
      </c>
    </row>
    <row r="46" spans="1:18" x14ac:dyDescent="0.25">
      <c r="A46" s="23">
        <v>10.5</v>
      </c>
      <c r="B46" s="24">
        <v>1.4541535473904861</v>
      </c>
      <c r="C46" s="24">
        <v>1.4624469010773971</v>
      </c>
      <c r="D46" s="24">
        <v>1.470918396659701</v>
      </c>
      <c r="E46" s="24">
        <v>1.4795705673361501</v>
      </c>
      <c r="F46" s="24">
        <v>1.4884059463054971</v>
      </c>
      <c r="G46" s="24">
        <v>1.497427066766494</v>
      </c>
      <c r="H46" s="24">
        <v>1.5066364619178929</v>
      </c>
      <c r="I46" s="24">
        <v>1.516036664958448</v>
      </c>
      <c r="J46" s="24">
        <v>1.5256302090869109</v>
      </c>
      <c r="K46" s="24">
        <v>1.535419627502034</v>
      </c>
      <c r="L46" s="24">
        <v>1.545407453402571</v>
      </c>
      <c r="M46" s="24">
        <v>1.555596248399802</v>
      </c>
      <c r="N46" s="24">
        <v>1.5659886877551259</v>
      </c>
      <c r="O46" s="24">
        <v>1.5765874751424691</v>
      </c>
      <c r="P46" s="24">
        <v>1.58739531423576</v>
      </c>
      <c r="Q46" s="24">
        <v>1.598414908708923</v>
      </c>
      <c r="R46" s="25">
        <v>1.609648962235888</v>
      </c>
    </row>
    <row r="47" spans="1:18" x14ac:dyDescent="0.25">
      <c r="A47" s="23">
        <v>11</v>
      </c>
      <c r="B47" s="24">
        <v>1.3164325992892889</v>
      </c>
      <c r="C47" s="24">
        <v>1.323321111151831</v>
      </c>
      <c r="D47" s="24">
        <v>1.330368362766047</v>
      </c>
      <c r="E47" s="24">
        <v>1.3375767492751509</v>
      </c>
      <c r="F47" s="24">
        <v>1.344948665822354</v>
      </c>
      <c r="G47" s="24">
        <v>1.352486507550867</v>
      </c>
      <c r="H47" s="24">
        <v>1.3601926696039039</v>
      </c>
      <c r="I47" s="24">
        <v>1.368069547124678</v>
      </c>
      <c r="J47" s="24">
        <v>1.376119535256398</v>
      </c>
      <c r="K47" s="24">
        <v>1.3843450291422781</v>
      </c>
      <c r="L47" s="24">
        <v>1.3927484239255301</v>
      </c>
      <c r="M47" s="24">
        <v>1.4013321431618939</v>
      </c>
      <c r="N47" s="24">
        <v>1.41009872405723</v>
      </c>
      <c r="O47" s="24">
        <v>1.4190507322299231</v>
      </c>
      <c r="P47" s="24">
        <v>1.4281907332983581</v>
      </c>
      <c r="Q47" s="24">
        <v>1.437521292880924</v>
      </c>
      <c r="R47" s="25">
        <v>1.4470449765960069</v>
      </c>
    </row>
    <row r="48" spans="1:18" x14ac:dyDescent="0.25">
      <c r="A48" s="23">
        <v>11.5</v>
      </c>
      <c r="B48" s="24">
        <v>1.1994579600612729</v>
      </c>
      <c r="C48" s="24">
        <v>1.205157486403289</v>
      </c>
      <c r="D48" s="24">
        <v>1.210997468279992</v>
      </c>
      <c r="E48" s="24">
        <v>1.216980162779056</v>
      </c>
      <c r="F48" s="24">
        <v>1.2231078269881499</v>
      </c>
      <c r="G48" s="24">
        <v>1.2293827179949479</v>
      </c>
      <c r="H48" s="24">
        <v>1.2358070928871201</v>
      </c>
      <c r="I48" s="24">
        <v>1.2423832087523381</v>
      </c>
      <c r="J48" s="24">
        <v>1.249113322678274</v>
      </c>
      <c r="K48" s="24">
        <v>1.2559996917526</v>
      </c>
      <c r="L48" s="24">
        <v>1.2630445730629869</v>
      </c>
      <c r="M48" s="24">
        <v>1.2702502521096359</v>
      </c>
      <c r="N48" s="24">
        <v>1.2776191280428639</v>
      </c>
      <c r="O48" s="24">
        <v>1.2851536284255161</v>
      </c>
      <c r="P48" s="24">
        <v>1.29285618082044</v>
      </c>
      <c r="Q48" s="24">
        <v>1.3007292127904799</v>
      </c>
      <c r="R48" s="25">
        <v>1.3087751518984829</v>
      </c>
    </row>
    <row r="49" spans="1:18" x14ac:dyDescent="0.25">
      <c r="A49" s="23">
        <v>12</v>
      </c>
      <c r="B49" s="24">
        <v>1.100617059799198</v>
      </c>
      <c r="C49" s="24">
        <v>1.105329434556193</v>
      </c>
      <c r="D49" s="24">
        <v>1.110165098557619</v>
      </c>
      <c r="E49" s="24">
        <v>1.1151261708356071</v>
      </c>
      <c r="F49" s="24">
        <v>1.12021477042229</v>
      </c>
      <c r="G49" s="24">
        <v>1.125433016349797</v>
      </c>
      <c r="H49" s="24">
        <v>1.1307830276502611</v>
      </c>
      <c r="I49" s="24">
        <v>1.136266923355812</v>
      </c>
      <c r="J49" s="24">
        <v>1.1418868224985821</v>
      </c>
      <c r="K49" s="24">
        <v>1.1476448441107019</v>
      </c>
      <c r="L49" s="24">
        <v>1.153543107224303</v>
      </c>
      <c r="M49" s="24">
        <v>1.1595837592840439</v>
      </c>
      <c r="N49" s="24">
        <v>1.165769061384704</v>
      </c>
      <c r="O49" s="24">
        <v>1.1721013030335869</v>
      </c>
      <c r="P49" s="24">
        <v>1.1785827737379979</v>
      </c>
      <c r="Q49" s="24">
        <v>1.1852157630052429</v>
      </c>
      <c r="R49" s="25">
        <v>1.192002560342629</v>
      </c>
    </row>
    <row r="50" spans="1:18" x14ac:dyDescent="0.25">
      <c r="A50" s="23">
        <v>12.5</v>
      </c>
      <c r="B50" s="24">
        <v>1.0174732117544789</v>
      </c>
      <c r="C50" s="24">
        <v>1.0213862464936161</v>
      </c>
      <c r="D50" s="24">
        <v>1.025406522113659</v>
      </c>
      <c r="E50" s="24">
        <v>1.029536019591198</v>
      </c>
      <c r="F50" s="24">
        <v>1.0337767199028229</v>
      </c>
      <c r="G50" s="24">
        <v>1.038130604025127</v>
      </c>
      <c r="H50" s="24">
        <v>1.042599652934699</v>
      </c>
      <c r="I50" s="24">
        <v>1.047185847608131</v>
      </c>
      <c r="J50" s="24">
        <v>1.0518911690220121</v>
      </c>
      <c r="K50" s="24">
        <v>1.056717598152934</v>
      </c>
      <c r="L50" s="24">
        <v>1.061667115977486</v>
      </c>
      <c r="M50" s="24">
        <v>1.06674173188479</v>
      </c>
      <c r="N50" s="24">
        <v>1.0719435689140799</v>
      </c>
      <c r="O50" s="24">
        <v>1.0772747785171231</v>
      </c>
      <c r="P50" s="24">
        <v>1.082737512145683</v>
      </c>
      <c r="Q50" s="24">
        <v>1.088333921251524</v>
      </c>
      <c r="R50" s="25">
        <v>1.094066157286413</v>
      </c>
    </row>
    <row r="51" spans="1:18" x14ac:dyDescent="0.25">
      <c r="A51" s="23">
        <v>13</v>
      </c>
      <c r="B51" s="24">
        <v>0.94776561233716994</v>
      </c>
      <c r="C51" s="24">
        <v>0.95105309625727186</v>
      </c>
      <c r="D51" s="24">
        <v>0.9544328906214844</v>
      </c>
      <c r="E51" s="24">
        <v>0.95790683835085755</v>
      </c>
      <c r="F51" s="24">
        <v>0.96147678236644107</v>
      </c>
      <c r="G51" s="24">
        <v>0.96514456558928607</v>
      </c>
      <c r="H51" s="24">
        <v>0.96891203094044176</v>
      </c>
      <c r="I51" s="24">
        <v>0.97278102134095945</v>
      </c>
      <c r="J51" s="24">
        <v>0.97675337971188836</v>
      </c>
      <c r="K51" s="24">
        <v>0.98083094897427925</v>
      </c>
      <c r="L51" s="24">
        <v>0.98501557204918211</v>
      </c>
      <c r="M51" s="24">
        <v>0.98930912027017615</v>
      </c>
      <c r="N51" s="24">
        <v>0.99371357862095733</v>
      </c>
      <c r="O51" s="24">
        <v>0.99823096049774995</v>
      </c>
      <c r="P51" s="24">
        <v>1.002863279296778</v>
      </c>
      <c r="Q51" s="24">
        <v>1.007612548414268</v>
      </c>
      <c r="R51" s="25">
        <v>1.012480781246442</v>
      </c>
    </row>
    <row r="52" spans="1:18" x14ac:dyDescent="0.25">
      <c r="A52" s="23">
        <v>13.5</v>
      </c>
      <c r="B52" s="24">
        <v>0.88940934111599468</v>
      </c>
      <c r="C52" s="24">
        <v>0.8922310410475448</v>
      </c>
      <c r="D52" s="24">
        <v>0.89513123891314028</v>
      </c>
      <c r="E52" s="24">
        <v>0.89811163957829143</v>
      </c>
      <c r="F52" s="24">
        <v>0.90117394790850713</v>
      </c>
      <c r="G52" s="24">
        <v>0.90431986876929804</v>
      </c>
      <c r="H52" s="24">
        <v>0.90755110702617292</v>
      </c>
      <c r="I52" s="24">
        <v>0.91086936754464265</v>
      </c>
      <c r="J52" s="24">
        <v>0.91427635519021588</v>
      </c>
      <c r="K52" s="24">
        <v>0.91777377482840339</v>
      </c>
      <c r="L52" s="24">
        <v>0.92136333132471415</v>
      </c>
      <c r="M52" s="24">
        <v>0.92504675795718716</v>
      </c>
      <c r="N52" s="24">
        <v>0.9288259016539776</v>
      </c>
      <c r="O52" s="24">
        <v>0.93270263775576978</v>
      </c>
      <c r="P52" s="24">
        <v>0.93667884160324699</v>
      </c>
      <c r="Q52" s="24">
        <v>0.9407563885370942</v>
      </c>
      <c r="R52" s="25">
        <v>0.94493715389799493</v>
      </c>
    </row>
    <row r="53" spans="1:18" x14ac:dyDescent="0.25">
      <c r="A53" s="23">
        <v>14</v>
      </c>
      <c r="B53" s="24">
        <v>0.84049536081830212</v>
      </c>
      <c r="C53" s="24">
        <v>0.84299702122344278</v>
      </c>
      <c r="D53" s="24">
        <v>0.84556448497929448</v>
      </c>
      <c r="E53" s="24">
        <v>0.848199318895827</v>
      </c>
      <c r="F53" s="24">
        <v>0.85090308978300899</v>
      </c>
      <c r="G53" s="24">
        <v>0.85367736445081044</v>
      </c>
      <c r="H53" s="24">
        <v>0.85652370970919978</v>
      </c>
      <c r="I53" s="24">
        <v>0.85944369236814711</v>
      </c>
      <c r="J53" s="24">
        <v>0.86243887923762119</v>
      </c>
      <c r="K53" s="24">
        <v>0.86551083712759158</v>
      </c>
      <c r="L53" s="24">
        <v>0.86866113284802726</v>
      </c>
      <c r="M53" s="24">
        <v>0.87189136162142666</v>
      </c>
      <c r="N53" s="24">
        <v>0.87520323232040442</v>
      </c>
      <c r="O53" s="24">
        <v>0.87859848223010406</v>
      </c>
      <c r="P53" s="24">
        <v>0.88207884863566932</v>
      </c>
      <c r="Q53" s="24">
        <v>0.88564606882224362</v>
      </c>
      <c r="R53" s="25">
        <v>0.88930188007497057</v>
      </c>
    </row>
    <row r="54" spans="1:18" x14ac:dyDescent="0.25">
      <c r="A54" s="23">
        <v>14.5</v>
      </c>
      <c r="B54" s="24">
        <v>0.79929051733009449</v>
      </c>
      <c r="C54" s="24">
        <v>0.80160386030262754</v>
      </c>
      <c r="D54" s="24">
        <v>0.80397142996926807</v>
      </c>
      <c r="E54" s="24">
        <v>0.80639465508444519</v>
      </c>
      <c r="F54" s="24">
        <v>0.80887496440258699</v>
      </c>
      <c r="G54" s="24">
        <v>0.81141378667812303</v>
      </c>
      <c r="H54" s="24">
        <v>0.8140125506654815</v>
      </c>
      <c r="I54" s="24">
        <v>0.81667268511909163</v>
      </c>
      <c r="J54" s="24">
        <v>0.81939561879338185</v>
      </c>
      <c r="K54" s="24">
        <v>0.82218278044278115</v>
      </c>
      <c r="L54" s="24">
        <v>0.82503559882171829</v>
      </c>
      <c r="M54" s="24">
        <v>0.82795553109715092</v>
      </c>
      <c r="N54" s="24">
        <v>0.83094414808615313</v>
      </c>
      <c r="O54" s="24">
        <v>0.83400304901832822</v>
      </c>
      <c r="P54" s="24">
        <v>0.83713383312327916</v>
      </c>
      <c r="Q54" s="24">
        <v>0.84033809963060968</v>
      </c>
      <c r="R54" s="25">
        <v>0.84361744776992231</v>
      </c>
    </row>
    <row r="55" spans="1:18" x14ac:dyDescent="0.25">
      <c r="A55" s="23">
        <v>15</v>
      </c>
      <c r="B55" s="24">
        <v>0.76423753969604846</v>
      </c>
      <c r="C55" s="24">
        <v>0.76648026496143506</v>
      </c>
      <c r="D55" s="24">
        <v>0.76876675819105589</v>
      </c>
      <c r="E55" s="24">
        <v>0.7710983100837997</v>
      </c>
      <c r="F55" s="24">
        <v>0.77347621133855404</v>
      </c>
      <c r="G55" s="24">
        <v>0.77590175265420802</v>
      </c>
      <c r="H55" s="24">
        <v>0.77837622472964918</v>
      </c>
      <c r="I55" s="24">
        <v>0.7809009182637664</v>
      </c>
      <c r="J55" s="24">
        <v>0.78347712395544777</v>
      </c>
      <c r="K55" s="24">
        <v>0.78610613250358152</v>
      </c>
      <c r="L55" s="24">
        <v>0.78878923460705608</v>
      </c>
      <c r="M55" s="24">
        <v>0.79152774937728843</v>
      </c>
      <c r="N55" s="24">
        <v>0.79432310957581265</v>
      </c>
      <c r="O55" s="24">
        <v>0.79717677637669149</v>
      </c>
      <c r="P55" s="24">
        <v>0.80009021095398691</v>
      </c>
      <c r="Q55" s="24">
        <v>0.80306487448176267</v>
      </c>
      <c r="R55" s="25">
        <v>0.80610222813408039</v>
      </c>
    </row>
    <row r="56" spans="1:18" x14ac:dyDescent="0.25">
      <c r="A56" s="23">
        <v>15.5</v>
      </c>
      <c r="B56" s="24">
        <v>0.73395504011945356</v>
      </c>
      <c r="C56" s="24">
        <v>0.73623082503481496</v>
      </c>
      <c r="D56" s="24">
        <v>0.73854103711126806</v>
      </c>
      <c r="E56" s="24">
        <v>0.74088682899216074</v>
      </c>
      <c r="F56" s="24">
        <v>0.74326935332084032</v>
      </c>
      <c r="G56" s="24">
        <v>0.74568976274065546</v>
      </c>
      <c r="H56" s="24">
        <v>0.74814920989495326</v>
      </c>
      <c r="I56" s="24">
        <v>0.75064884742708204</v>
      </c>
      <c r="J56" s="24">
        <v>0.75318982798038936</v>
      </c>
      <c r="K56" s="24">
        <v>0.75577330419822297</v>
      </c>
      <c r="L56" s="24">
        <v>0.75840042872393099</v>
      </c>
      <c r="M56" s="24">
        <v>0.76107238261339027</v>
      </c>
      <c r="N56" s="24">
        <v>0.76379046057259337</v>
      </c>
      <c r="O56" s="24">
        <v>0.76655598572006312</v>
      </c>
      <c r="P56" s="24">
        <v>0.76937028117432149</v>
      </c>
      <c r="Q56" s="24">
        <v>0.77223467005389057</v>
      </c>
      <c r="R56" s="25">
        <v>0.77515047547729243</v>
      </c>
    </row>
    <row r="57" spans="1:18" x14ac:dyDescent="0.25">
      <c r="A57" s="23">
        <v>16</v>
      </c>
      <c r="B57" s="24">
        <v>0.70723751396225942</v>
      </c>
      <c r="C57" s="24">
        <v>0.70963601351637617</v>
      </c>
      <c r="D57" s="24">
        <v>0.71206071735517251</v>
      </c>
      <c r="E57" s="24">
        <v>0.71451264006645554</v>
      </c>
      <c r="F57" s="24">
        <v>0.71699279623803236</v>
      </c>
      <c r="G57" s="24">
        <v>0.71950220045771096</v>
      </c>
      <c r="H57" s="24">
        <v>0.72204186731329834</v>
      </c>
      <c r="I57" s="24">
        <v>0.72461281139260214</v>
      </c>
      <c r="J57" s="24">
        <v>0.72721604728342926</v>
      </c>
      <c r="K57" s="24">
        <v>0.72985258957358734</v>
      </c>
      <c r="L57" s="24">
        <v>0.73252345285088361</v>
      </c>
      <c r="M57" s="24">
        <v>0.73522968011565437</v>
      </c>
      <c r="N57" s="24">
        <v>0.7379724280183525</v>
      </c>
      <c r="O57" s="24">
        <v>0.74075288162195985</v>
      </c>
      <c r="P57" s="24">
        <v>0.74357222598945782</v>
      </c>
      <c r="Q57" s="24">
        <v>0.7464316461838284</v>
      </c>
      <c r="R57" s="25">
        <v>0.7493323272680531</v>
      </c>
    </row>
    <row r="58" spans="1:18" x14ac:dyDescent="0.25">
      <c r="A58" s="23">
        <v>16.5</v>
      </c>
      <c r="B58" s="24">
        <v>0.68305533974507437</v>
      </c>
      <c r="C58" s="24">
        <v>0.685652186558386</v>
      </c>
      <c r="D58" s="24">
        <v>0.68826813270669562</v>
      </c>
      <c r="E58" s="24">
        <v>0.69090405472226979</v>
      </c>
      <c r="F58" s="24">
        <v>0.69356082913737527</v>
      </c>
      <c r="G58" s="24">
        <v>0.69623933248427949</v>
      </c>
      <c r="H58" s="24">
        <v>0.6989404412952489</v>
      </c>
      <c r="I58" s="24">
        <v>0.70166503210255049</v>
      </c>
      <c r="J58" s="24">
        <v>0.70441398143845124</v>
      </c>
      <c r="K58" s="24">
        <v>0.70718816583521804</v>
      </c>
      <c r="L58" s="24">
        <v>0.70998846182511777</v>
      </c>
      <c r="M58" s="24">
        <v>0.71281577435294596</v>
      </c>
      <c r="N58" s="24">
        <v>0.71567112201361538</v>
      </c>
      <c r="O58" s="24">
        <v>0.71855555181456721</v>
      </c>
      <c r="P58" s="24">
        <v>0.72147011076324186</v>
      </c>
      <c r="Q58" s="24">
        <v>0.72441584586708185</v>
      </c>
      <c r="R58" s="25">
        <v>0.7273938041335275</v>
      </c>
    </row>
    <row r="59" spans="1:18" x14ac:dyDescent="0.25">
      <c r="A59" s="23">
        <v>17</v>
      </c>
      <c r="B59" s="24">
        <v>0.66055477914713745</v>
      </c>
      <c r="C59" s="24">
        <v>0.66341158347174434</v>
      </c>
      <c r="D59" s="24">
        <v>0.66628150010839859</v>
      </c>
      <c r="E59" s="24">
        <v>0.66916526753382599</v>
      </c>
      <c r="F59" s="24">
        <v>0.67206362422475285</v>
      </c>
      <c r="G59" s="24">
        <v>0.67497730865790584</v>
      </c>
      <c r="H59" s="24">
        <v>0.67790705931001116</v>
      </c>
      <c r="I59" s="24">
        <v>0.68085361465779548</v>
      </c>
      <c r="J59" s="24">
        <v>0.68381771317798479</v>
      </c>
      <c r="K59" s="24">
        <v>0.68680009334730552</v>
      </c>
      <c r="L59" s="24">
        <v>0.68980149364248444</v>
      </c>
      <c r="M59" s="24">
        <v>0.69282268095277633</v>
      </c>
      <c r="N59" s="24">
        <v>0.69586453581755359</v>
      </c>
      <c r="O59" s="24">
        <v>0.6989279671887163</v>
      </c>
      <c r="P59" s="24">
        <v>0.70201388401816545</v>
      </c>
      <c r="Q59" s="24">
        <v>0.70512319525780198</v>
      </c>
      <c r="R59" s="25">
        <v>0.70825680985952622</v>
      </c>
    </row>
    <row r="60" spans="1:18" x14ac:dyDescent="0.25">
      <c r="A60" s="23">
        <v>17.5</v>
      </c>
      <c r="B60" s="24">
        <v>0.63905797700638267</v>
      </c>
      <c r="C60" s="24">
        <v>0.64222232672604351</v>
      </c>
      <c r="D60" s="24">
        <v>0.64539491966153051</v>
      </c>
      <c r="E60" s="24">
        <v>0.64857635623402976</v>
      </c>
      <c r="F60" s="24">
        <v>0.65176723686472671</v>
      </c>
      <c r="G60" s="24">
        <v>0.65496816197480756</v>
      </c>
      <c r="H60" s="24">
        <v>0.65817973198545821</v>
      </c>
      <c r="I60" s="24">
        <v>0.66140254731786463</v>
      </c>
      <c r="J60" s="24">
        <v>0.66463720839321261</v>
      </c>
      <c r="K60" s="24">
        <v>0.66788431563268824</v>
      </c>
      <c r="L60" s="24">
        <v>0.67114446945747741</v>
      </c>
      <c r="M60" s="24">
        <v>0.67441829870129499</v>
      </c>
      <c r="N60" s="24">
        <v>0.6777065458479723</v>
      </c>
      <c r="O60" s="24">
        <v>0.68100998179386962</v>
      </c>
      <c r="P60" s="24">
        <v>0.68432937743534694</v>
      </c>
      <c r="Q60" s="24">
        <v>0.68766550366876522</v>
      </c>
      <c r="R60" s="25">
        <v>0.69101913139048421</v>
      </c>
    </row>
    <row r="61" spans="1:18" x14ac:dyDescent="0.25">
      <c r="A61" s="26">
        <v>18</v>
      </c>
      <c r="B61" s="27">
        <v>0.61806296131930716</v>
      </c>
      <c r="C61" s="27">
        <v>0.62156842194944106</v>
      </c>
      <c r="D61" s="27">
        <v>0.62507837462591154</v>
      </c>
      <c r="E61" s="27">
        <v>0.62859328171436357</v>
      </c>
      <c r="F61" s="27">
        <v>0.63211360558044272</v>
      </c>
      <c r="G61" s="27">
        <v>0.63563980858979463</v>
      </c>
      <c r="H61" s="27">
        <v>0.63917235310806431</v>
      </c>
      <c r="I61" s="27">
        <v>0.6427117015008974</v>
      </c>
      <c r="J61" s="27">
        <v>0.64625831613393903</v>
      </c>
      <c r="K61" s="27">
        <v>0.64981265937283483</v>
      </c>
      <c r="L61" s="27">
        <v>0.65337519358323015</v>
      </c>
      <c r="M61" s="27">
        <v>0.65694640954329908</v>
      </c>
      <c r="N61" s="27">
        <v>0.66052691168133282</v>
      </c>
      <c r="O61" s="27">
        <v>0.66411733283815111</v>
      </c>
      <c r="P61" s="27">
        <v>0.66771830585457348</v>
      </c>
      <c r="Q61" s="27">
        <v>0.67133046357142045</v>
      </c>
      <c r="R61" s="28">
        <v>0.67495443882951123</v>
      </c>
    </row>
    <row r="64" spans="1:18" ht="28.9" customHeight="1" x14ac:dyDescent="0.5">
      <c r="A64" s="1" t="s">
        <v>15</v>
      </c>
      <c r="B64" s="1"/>
    </row>
    <row r="65" spans="1:34" x14ac:dyDescent="0.25">
      <c r="A65" s="17" t="s">
        <v>12</v>
      </c>
      <c r="B65" s="18" t="s">
        <v>16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</row>
    <row r="66" spans="1:34" x14ac:dyDescent="0.25">
      <c r="A66" s="20" t="s">
        <v>14</v>
      </c>
      <c r="B66" s="21">
        <v>-120</v>
      </c>
      <c r="C66" s="21">
        <v>-114</v>
      </c>
      <c r="D66" s="21">
        <v>-108</v>
      </c>
      <c r="E66" s="21">
        <v>-101</v>
      </c>
      <c r="F66" s="21">
        <v>-95</v>
      </c>
      <c r="G66" s="21">
        <v>-89</v>
      </c>
      <c r="H66" s="21">
        <v>-83</v>
      </c>
      <c r="I66" s="21">
        <v>-76</v>
      </c>
      <c r="J66" s="21">
        <v>-70</v>
      </c>
      <c r="K66" s="21">
        <v>-64</v>
      </c>
      <c r="L66" s="21">
        <v>-58</v>
      </c>
      <c r="M66" s="21">
        <v>-51</v>
      </c>
      <c r="N66" s="21">
        <v>-45</v>
      </c>
      <c r="O66" s="21">
        <v>-39</v>
      </c>
      <c r="P66" s="21">
        <v>-33</v>
      </c>
      <c r="Q66" s="21">
        <v>-26</v>
      </c>
      <c r="R66" s="21">
        <v>-20</v>
      </c>
      <c r="S66" s="21">
        <v>-14</v>
      </c>
      <c r="T66" s="21">
        <v>-8</v>
      </c>
      <c r="U66" s="21">
        <v>-1</v>
      </c>
      <c r="V66" s="21">
        <v>5</v>
      </c>
      <c r="W66" s="21">
        <v>11</v>
      </c>
      <c r="X66" s="21">
        <v>18</v>
      </c>
      <c r="Y66" s="21">
        <v>24</v>
      </c>
      <c r="Z66" s="21">
        <v>30</v>
      </c>
      <c r="AA66" s="21">
        <v>36</v>
      </c>
      <c r="AB66" s="21">
        <v>43</v>
      </c>
      <c r="AC66" s="21">
        <v>49</v>
      </c>
      <c r="AD66" s="21">
        <v>55</v>
      </c>
      <c r="AE66" s="21">
        <v>61</v>
      </c>
      <c r="AF66" s="21">
        <v>68</v>
      </c>
      <c r="AG66" s="21">
        <v>74</v>
      </c>
      <c r="AH66" s="22">
        <v>80</v>
      </c>
    </row>
    <row r="67" spans="1:34" x14ac:dyDescent="0.25">
      <c r="A67" s="23">
        <v>4.5</v>
      </c>
      <c r="B67" s="24">
        <v>4.924884277456079</v>
      </c>
      <c r="C67" s="24">
        <v>4.9685283107854508</v>
      </c>
      <c r="D67" s="24">
        <v>5.0127555340813554</v>
      </c>
      <c r="E67" s="24">
        <v>5.0650995282660709</v>
      </c>
      <c r="F67" s="24">
        <v>5.1106121631827817</v>
      </c>
      <c r="G67" s="24">
        <v>5.1567283617081694</v>
      </c>
      <c r="H67" s="24">
        <v>5.2034547746678674</v>
      </c>
      <c r="I67" s="24">
        <v>5.2587490395671699</v>
      </c>
      <c r="J67" s="24">
        <v>5.3068204006088173</v>
      </c>
      <c r="K67" s="24">
        <v>5.3555230377533416</v>
      </c>
      <c r="L67" s="24">
        <v>5.40486360205397</v>
      </c>
      <c r="M67" s="24">
        <v>5.4632427359855189</v>
      </c>
      <c r="N67" s="24">
        <v>5.5139883209988128</v>
      </c>
      <c r="O67" s="24">
        <v>5.5653931404413113</v>
      </c>
      <c r="P67" s="24">
        <v>5.6174641395918403</v>
      </c>
      <c r="Q67" s="24">
        <v>5.6790648817656759</v>
      </c>
      <c r="R67" s="24">
        <v>5.7326030972279147</v>
      </c>
      <c r="S67" s="24">
        <v>5.7868294865006202</v>
      </c>
      <c r="T67" s="24">
        <v>5.841750995089817</v>
      </c>
      <c r="U67" s="24">
        <v>5.906713908058344</v>
      </c>
      <c r="V67" s="24">
        <v>5.9631653638567759</v>
      </c>
      <c r="W67" s="24">
        <v>6.0203341787856832</v>
      </c>
      <c r="X67" s="24">
        <v>6.08794745051914</v>
      </c>
      <c r="Y67" s="24">
        <v>6.1466953805927256</v>
      </c>
      <c r="Z67" s="24">
        <v>6.2061835965120729</v>
      </c>
      <c r="AA67" s="24">
        <v>6.2664193383643116</v>
      </c>
      <c r="AB67" s="24">
        <v>6.3376488192819913</v>
      </c>
      <c r="AC67" s="24">
        <v>6.3995290381766248</v>
      </c>
      <c r="AD67" s="24">
        <v>6.462179738359267</v>
      </c>
      <c r="AE67" s="24">
        <v>6.5256083772160682</v>
      </c>
      <c r="AF67" s="24">
        <v>6.600601735679656</v>
      </c>
      <c r="AG67" s="24">
        <v>6.6657417559359482</v>
      </c>
      <c r="AH67" s="25">
        <v>6.7316835744218393</v>
      </c>
    </row>
    <row r="68" spans="1:34" x14ac:dyDescent="0.25">
      <c r="A68" s="23">
        <v>5</v>
      </c>
      <c r="B68" s="24">
        <v>4.3830521582498712</v>
      </c>
      <c r="C68" s="24">
        <v>4.4214814581065287</v>
      </c>
      <c r="D68" s="24">
        <v>4.4604514225083438</v>
      </c>
      <c r="E68" s="24">
        <v>4.5066078823116813</v>
      </c>
      <c r="F68" s="24">
        <v>4.5467703015280838</v>
      </c>
      <c r="G68" s="24">
        <v>4.5874930034918737</v>
      </c>
      <c r="H68" s="24">
        <v>4.6287824004687046</v>
      </c>
      <c r="I68" s="24">
        <v>4.6776781580776419</v>
      </c>
      <c r="J68" s="24">
        <v>4.7202173926637743</v>
      </c>
      <c r="K68" s="24">
        <v>4.7633436284916</v>
      </c>
      <c r="L68" s="24">
        <v>4.8070632780543754</v>
      </c>
      <c r="M68" s="24">
        <v>4.8588280998426514</v>
      </c>
      <c r="N68" s="24">
        <v>4.9038555059790081</v>
      </c>
      <c r="O68" s="24">
        <v>4.9494968776834964</v>
      </c>
      <c r="P68" s="24">
        <v>4.9957589216749678</v>
      </c>
      <c r="Q68" s="24">
        <v>5.0505247149087058</v>
      </c>
      <c r="R68" s="24">
        <v>5.0981545574063736</v>
      </c>
      <c r="S68" s="24">
        <v>5.1464263108535393</v>
      </c>
      <c r="T68" s="24">
        <v>5.1953466821962602</v>
      </c>
      <c r="U68" s="24">
        <v>5.2532491774839496</v>
      </c>
      <c r="V68" s="24">
        <v>5.3035979245639604</v>
      </c>
      <c r="W68" s="24">
        <v>5.3546167739135866</v>
      </c>
      <c r="X68" s="24">
        <v>5.4149950401191509</v>
      </c>
      <c r="Y68" s="24">
        <v>5.4674897963550242</v>
      </c>
      <c r="Z68" s="24">
        <v>5.5206768261358841</v>
      </c>
      <c r="AA68" s="24">
        <v>5.5745631309888886</v>
      </c>
      <c r="AB68" s="24">
        <v>5.6383236334166416</v>
      </c>
      <c r="AC68" s="24">
        <v>5.6937490533871769</v>
      </c>
      <c r="AD68" s="24">
        <v>5.7498959483450527</v>
      </c>
      <c r="AE68" s="24">
        <v>5.8067715371164503</v>
      </c>
      <c r="AF68" s="24">
        <v>5.8740571121841647</v>
      </c>
      <c r="AG68" s="24">
        <v>5.9325365667637584</v>
      </c>
      <c r="AH68" s="25">
        <v>5.991767819272388</v>
      </c>
    </row>
    <row r="69" spans="1:34" x14ac:dyDescent="0.25">
      <c r="A69" s="23">
        <v>5.5</v>
      </c>
      <c r="B69" s="24">
        <v>3.8981524578230928</v>
      </c>
      <c r="C69" s="24">
        <v>3.9317959117371202</v>
      </c>
      <c r="D69" s="24">
        <v>3.9659391145894238</v>
      </c>
      <c r="E69" s="24">
        <v>4.0064123215400373</v>
      </c>
      <c r="F69" s="24">
        <v>4.041658510332109</v>
      </c>
      <c r="G69" s="24">
        <v>4.0774233108247664</v>
      </c>
      <c r="H69" s="24">
        <v>4.113712896723694</v>
      </c>
      <c r="I69" s="24">
        <v>4.1567222540580318</v>
      </c>
      <c r="J69" s="24">
        <v>4.1941700550250074</v>
      </c>
      <c r="K69" s="24">
        <v>4.2321621921869861</v>
      </c>
      <c r="L69" s="24">
        <v>4.2707048394772507</v>
      </c>
      <c r="M69" s="24">
        <v>4.3163752816251346</v>
      </c>
      <c r="N69" s="24">
        <v>4.3561319092812951</v>
      </c>
      <c r="O69" s="24">
        <v>4.3964588434590066</v>
      </c>
      <c r="P69" s="24">
        <v>4.437362552317146</v>
      </c>
      <c r="Q69" s="24">
        <v>4.4858211546007816</v>
      </c>
      <c r="R69" s="24">
        <v>4.5279967320910011</v>
      </c>
      <c r="S69" s="24">
        <v>4.5707695674842466</v>
      </c>
      <c r="T69" s="24">
        <v>4.6141461291665999</v>
      </c>
      <c r="U69" s="24">
        <v>4.6655237902505613</v>
      </c>
      <c r="V69" s="24">
        <v>4.7102306441296573</v>
      </c>
      <c r="W69" s="24">
        <v>4.7555619532320081</v>
      </c>
      <c r="X69" s="24">
        <v>4.8092467447569982</v>
      </c>
      <c r="Y69" s="24">
        <v>4.8559542404185576</v>
      </c>
      <c r="Z69" s="24">
        <v>4.9033076071388244</v>
      </c>
      <c r="AA69" s="24">
        <v>4.9513136078849787</v>
      </c>
      <c r="AB69" s="24">
        <v>5.0081544881572384</v>
      </c>
      <c r="AC69" s="24">
        <v>5.0575977300274548</v>
      </c>
      <c r="AD69" s="24">
        <v>5.1077150503988422</v>
      </c>
      <c r="AE69" s="24">
        <v>5.1585134295376012</v>
      </c>
      <c r="AF69" s="24">
        <v>5.2186484030309828</v>
      </c>
      <c r="AG69" s="24">
        <v>5.2709466203180391</v>
      </c>
      <c r="AH69" s="25">
        <v>5.3239482450480713</v>
      </c>
    </row>
    <row r="70" spans="1:34" x14ac:dyDescent="0.25">
      <c r="A70" s="23">
        <v>6</v>
      </c>
      <c r="B70" s="24">
        <v>3.4657985452048972</v>
      </c>
      <c r="C70" s="24">
        <v>3.4950682138643701</v>
      </c>
      <c r="D70" s="24">
        <v>3.5247983256697291</v>
      </c>
      <c r="E70" s="24">
        <v>3.5600729299805991</v>
      </c>
      <c r="F70" s="24">
        <v>3.5908200467823042</v>
      </c>
      <c r="G70" s="24">
        <v>3.6220457140522879</v>
      </c>
      <c r="H70" s="24">
        <v>3.6537558669362631</v>
      </c>
      <c r="I70" s="24">
        <v>3.691371299696093</v>
      </c>
      <c r="J70" s="24">
        <v>3.7241515330382642</v>
      </c>
      <c r="K70" s="24">
        <v>3.7574350473432379</v>
      </c>
      <c r="L70" s="24">
        <v>3.7912277779843251</v>
      </c>
      <c r="M70" s="24">
        <v>3.8313041416790221</v>
      </c>
      <c r="N70" s="24">
        <v>3.8662205644097232</v>
      </c>
      <c r="O70" s="24">
        <v>3.9016652444298838</v>
      </c>
      <c r="P70" s="24">
        <v>3.9376444113384088</v>
      </c>
      <c r="Q70" s="24">
        <v>3.980303949346264</v>
      </c>
      <c r="R70" s="24">
        <v>4.0174625429441537</v>
      </c>
      <c r="S70" s="24">
        <v>4.0551753512130873</v>
      </c>
      <c r="T70" s="24">
        <v>4.0934486039791746</v>
      </c>
      <c r="U70" s="24">
        <v>4.1388173830208421</v>
      </c>
      <c r="V70" s="24">
        <v>4.1783263323745228</v>
      </c>
      <c r="W70" s="24">
        <v>4.2184156997195856</v>
      </c>
      <c r="X70" s="24">
        <v>4.26592891609564</v>
      </c>
      <c r="Y70" s="24">
        <v>4.3072982376042788</v>
      </c>
      <c r="Z70" s="24">
        <v>4.3492686374998319</v>
      </c>
      <c r="AA70" s="24">
        <v>4.3918466401895078</v>
      </c>
      <c r="AB70" s="24">
        <v>4.4422976233250262</v>
      </c>
      <c r="AC70" s="24">
        <v>4.4862144810767024</v>
      </c>
      <c r="AD70" s="24">
        <v>4.5307596306578644</v>
      </c>
      <c r="AE70" s="24">
        <v>4.5759398137747427</v>
      </c>
      <c r="AF70" s="24">
        <v>4.6294617361996613</v>
      </c>
      <c r="AG70" s="24">
        <v>4.6760412177363397</v>
      </c>
      <c r="AH70" s="25">
        <v>4.7232773260444221</v>
      </c>
    </row>
    <row r="71" spans="1:34" x14ac:dyDescent="0.25">
      <c r="A71" s="23">
        <v>6.5</v>
      </c>
      <c r="B71" s="24">
        <v>3.0817796725830791</v>
      </c>
      <c r="C71" s="24">
        <v>3.107070789834065</v>
      </c>
      <c r="D71" s="24">
        <v>3.132784654253038</v>
      </c>
      <c r="E71" s="24">
        <v>3.1633256748214671</v>
      </c>
      <c r="F71" s="24">
        <v>3.1899740512247661</v>
      </c>
      <c r="G71" s="24">
        <v>3.2170625266785282</v>
      </c>
      <c r="H71" s="24">
        <v>3.2445967977684922</v>
      </c>
      <c r="I71" s="24">
        <v>3.277291150338232</v>
      </c>
      <c r="J71" s="24">
        <v>3.3058108552079379</v>
      </c>
      <c r="K71" s="24">
        <v>3.3347943956227422</v>
      </c>
      <c r="L71" s="24">
        <v>3.3642474683959782</v>
      </c>
      <c r="M71" s="24">
        <v>3.3992104235090199</v>
      </c>
      <c r="N71" s="24">
        <v>3.429700388026983</v>
      </c>
      <c r="O71" s="24">
        <v>3.4606781704168101</v>
      </c>
      <c r="P71" s="24">
        <v>3.49214976171743</v>
      </c>
      <c r="Q71" s="24">
        <v>3.5294987308081458</v>
      </c>
      <c r="R71" s="24">
        <v>3.562060794786813</v>
      </c>
      <c r="S71" s="24">
        <v>3.5951356400190342</v>
      </c>
      <c r="T71" s="24">
        <v>3.6287292577709458</v>
      </c>
      <c r="U71" s="24">
        <v>3.6685854756160761</v>
      </c>
      <c r="V71" s="24">
        <v>3.7033236822778348</v>
      </c>
      <c r="W71" s="24">
        <v>3.7385998795135942</v>
      </c>
      <c r="X71" s="24">
        <v>3.7804437889566769</v>
      </c>
      <c r="Y71" s="24">
        <v>3.8169071958917771</v>
      </c>
      <c r="Z71" s="24">
        <v>3.8539284983564919</v>
      </c>
      <c r="AA71" s="24">
        <v>3.8915139821980591</v>
      </c>
      <c r="AB71" s="24">
        <v>3.9360851618999129</v>
      </c>
      <c r="AC71" s="24">
        <v>3.974914602672813</v>
      </c>
      <c r="AD71" s="24">
        <v>4.0143281584180084</v>
      </c>
      <c r="AE71" s="24">
        <v>4.0543323322817564</v>
      </c>
      <c r="AF71" s="24">
        <v>4.101759122828402</v>
      </c>
      <c r="AG71" s="24">
        <v>4.1430655433148509</v>
      </c>
      <c r="AH71" s="25">
        <v>4.1849834197156239</v>
      </c>
    </row>
    <row r="72" spans="1:34" x14ac:dyDescent="0.25">
      <c r="A72" s="23">
        <v>7</v>
      </c>
      <c r="B72" s="24">
        <v>2.7420609753040961</v>
      </c>
      <c r="C72" s="24">
        <v>2.7637519481506532</v>
      </c>
      <c r="D72" s="24">
        <v>2.7858295820017931</v>
      </c>
      <c r="E72" s="24">
        <v>2.812082406409405</v>
      </c>
      <c r="F72" s="24">
        <v>2.835015547164248</v>
      </c>
      <c r="G72" s="24">
        <v>2.8583519453662301</v>
      </c>
      <c r="H72" s="24">
        <v>2.8820970590411168</v>
      </c>
      <c r="I72" s="24">
        <v>2.910323544489505</v>
      </c>
      <c r="J72" s="24">
        <v>2.9349729331970802</v>
      </c>
      <c r="K72" s="24">
        <v>2.9600483218465379</v>
      </c>
      <c r="L72" s="24">
        <v>2.9855551686912412</v>
      </c>
      <c r="M72" s="24">
        <v>3.015865753778479</v>
      </c>
      <c r="N72" s="24">
        <v>3.0423261799544239</v>
      </c>
      <c r="O72" s="24">
        <v>3.0692355943991241</v>
      </c>
      <c r="P72" s="24">
        <v>3.0965997495915381</v>
      </c>
      <c r="Q72" s="24">
        <v>3.129107013808083</v>
      </c>
      <c r="R72" s="24">
        <v>3.1574761755986258</v>
      </c>
      <c r="S72" s="24">
        <v>3.1863182950397282</v>
      </c>
      <c r="T72" s="24">
        <v>3.2156391248375482</v>
      </c>
      <c r="U72" s="24">
        <v>3.2504594710162209</v>
      </c>
      <c r="V72" s="24">
        <v>3.280837269977539</v>
      </c>
      <c r="W72" s="24">
        <v>3.3117122419099712</v>
      </c>
      <c r="X72" s="24">
        <v>3.3483694813203679</v>
      </c>
      <c r="Y72" s="24">
        <v>3.3803424064193042</v>
      </c>
      <c r="Z72" s="24">
        <v>3.4128316540050472</v>
      </c>
      <c r="AA72" s="24">
        <v>3.445843271364863</v>
      </c>
      <c r="AB72" s="24">
        <v>3.485025110020453</v>
      </c>
      <c r="AC72" s="24">
        <v>3.5191892741123332</v>
      </c>
      <c r="AD72" s="24">
        <v>3.5538949861338112</v>
      </c>
      <c r="AE72" s="24">
        <v>3.58914851067117</v>
      </c>
      <c r="AF72" s="24">
        <v>3.6309784572140549</v>
      </c>
      <c r="AG72" s="24">
        <v>3.6674406645084181</v>
      </c>
      <c r="AH72" s="25">
        <v>3.7044707666745111</v>
      </c>
    </row>
    <row r="73" spans="1:34" x14ac:dyDescent="0.25">
      <c r="A73" s="23">
        <v>7.5</v>
      </c>
      <c r="B73" s="24">
        <v>2.4427834718730419</v>
      </c>
      <c r="C73" s="24">
        <v>2.4612358804772199</v>
      </c>
      <c r="D73" s="24">
        <v>2.480040473737068</v>
      </c>
      <c r="E73" s="24">
        <v>2.502430858249812</v>
      </c>
      <c r="F73" s="24">
        <v>2.5220154412641391</v>
      </c>
      <c r="G73" s="24">
        <v>2.5419680499367749</v>
      </c>
      <c r="H73" s="24">
        <v>2.5622939037335102</v>
      </c>
      <c r="I73" s="24">
        <v>2.58648610381361</v>
      </c>
      <c r="J73" s="24">
        <v>2.6076385618273772</v>
      </c>
      <c r="K73" s="24">
        <v>2.629180793994307</v>
      </c>
      <c r="L73" s="24">
        <v>2.651118020007782</v>
      </c>
      <c r="M73" s="24">
        <v>2.6772176423093939</v>
      </c>
      <c r="N73" s="24">
        <v>2.7000286231720261</v>
      </c>
      <c r="O73" s="24">
        <v>2.7232513725148002</v>
      </c>
      <c r="P73" s="24">
        <v>2.7468914042567012</v>
      </c>
      <c r="Q73" s="24">
        <v>2.775006196326363</v>
      </c>
      <c r="R73" s="24">
        <v>2.7995692565178749</v>
      </c>
      <c r="S73" s="24">
        <v>2.8245670605714399</v>
      </c>
      <c r="T73" s="24">
        <v>2.8500051226332439</v>
      </c>
      <c r="U73" s="24">
        <v>2.8802466553598629</v>
      </c>
      <c r="V73" s="24">
        <v>2.9066575547702169</v>
      </c>
      <c r="W73" s="24">
        <v>2.9335264193632851</v>
      </c>
      <c r="X73" s="24">
        <v>2.9654599943256068</v>
      </c>
      <c r="Y73" s="24">
        <v>2.993341043483742</v>
      </c>
      <c r="Z73" s="24">
        <v>3.021698451900372</v>
      </c>
      <c r="AA73" s="24">
        <v>3.050538028302785</v>
      </c>
      <c r="AB73" s="24">
        <v>3.084801356983836</v>
      </c>
      <c r="AC73" s="24">
        <v>3.1147055578504439</v>
      </c>
      <c r="AD73" s="24">
        <v>3.1451103494184451</v>
      </c>
      <c r="AE73" s="24">
        <v>3.1760217577141461</v>
      </c>
      <c r="AF73" s="24">
        <v>3.2127335168121109</v>
      </c>
      <c r="AG73" s="24">
        <v>3.2447635319305159</v>
      </c>
      <c r="AH73" s="25">
        <v>3.2773194906925571</v>
      </c>
    </row>
    <row r="74" spans="1:34" x14ac:dyDescent="0.25">
      <c r="A74" s="23">
        <v>8</v>
      </c>
      <c r="B74" s="24">
        <v>2.1802640639536648</v>
      </c>
      <c r="C74" s="24">
        <v>2.1958226616355061</v>
      </c>
      <c r="D74" s="24">
        <v>2.211700577438596</v>
      </c>
      <c r="E74" s="24">
        <v>2.230634647006744</v>
      </c>
      <c r="F74" s="24">
        <v>2.2472205233464879</v>
      </c>
      <c r="G74" s="24">
        <v>2.2641408033702022</v>
      </c>
      <c r="H74" s="24">
        <v>2.2814004679837039</v>
      </c>
      <c r="I74" s="24">
        <v>2.3019723331329001</v>
      </c>
      <c r="J74" s="24">
        <v>2.3199844190791779</v>
      </c>
      <c r="K74" s="24">
        <v>2.3383516632043859</v>
      </c>
      <c r="L74" s="24">
        <v>2.3570790466419371</v>
      </c>
      <c r="M74" s="24">
        <v>2.37938948208242</v>
      </c>
      <c r="N74" s="24">
        <v>2.3989142838184399</v>
      </c>
      <c r="O74" s="24">
        <v>2.4188152440604789</v>
      </c>
      <c r="P74" s="24">
        <v>2.4390976381675502</v>
      </c>
      <c r="Q74" s="24">
        <v>2.4632495595019428</v>
      </c>
      <c r="R74" s="24">
        <v>2.4843764918415059</v>
      </c>
      <c r="S74" s="24">
        <v>2.505901564069108</v>
      </c>
      <c r="T74" s="24">
        <v>2.527830051770962</v>
      </c>
      <c r="U74" s="24">
        <v>2.5539301979442541</v>
      </c>
      <c r="V74" s="24">
        <v>2.5767508791111071</v>
      </c>
      <c r="W74" s="24">
        <v>2.5999919274867702</v>
      </c>
      <c r="X74" s="24">
        <v>2.6276452122699512</v>
      </c>
      <c r="Y74" s="24">
        <v>2.6518161645406439</v>
      </c>
      <c r="Z74" s="24">
        <v>2.676425122656009</v>
      </c>
      <c r="AA74" s="24">
        <v>2.7014776567833598</v>
      </c>
      <c r="AB74" s="24">
        <v>2.7312736752459168</v>
      </c>
      <c r="AC74" s="24">
        <v>2.7573063995009961</v>
      </c>
      <c r="AD74" s="24">
        <v>2.7838003670437521</v>
      </c>
      <c r="AE74" s="24">
        <v>2.8107613653405199</v>
      </c>
      <c r="AF74" s="24">
        <v>2.842813962236725</v>
      </c>
      <c r="AG74" s="24">
        <v>2.870806979353298</v>
      </c>
      <c r="AH74" s="25">
        <v>2.8992855986998989</v>
      </c>
    </row>
    <row r="75" spans="1:34" x14ac:dyDescent="0.25">
      <c r="A75" s="23">
        <v>8.5</v>
      </c>
      <c r="B75" s="24">
        <v>1.9509955363683611</v>
      </c>
      <c r="C75" s="24">
        <v>1.9639882496059</v>
      </c>
      <c r="D75" s="24">
        <v>1.9772690242447559</v>
      </c>
      <c r="E75" s="24">
        <v>1.993133272502905</v>
      </c>
      <c r="F75" s="24">
        <v>2.0070534663919908</v>
      </c>
      <c r="G75" s="24">
        <v>2.0212760518052</v>
      </c>
      <c r="H75" s="24">
        <v>2.0358057710883748</v>
      </c>
      <c r="I75" s="24">
        <v>2.053151620428376</v>
      </c>
      <c r="J75" s="24">
        <v>2.068363066091472</v>
      </c>
      <c r="K75" s="24">
        <v>2.0838966637737579</v>
      </c>
      <c r="L75" s="24">
        <v>2.0997571560486752</v>
      </c>
      <c r="M75" s="24">
        <v>2.1186805492368541</v>
      </c>
      <c r="N75" s="24">
        <v>2.135265611190952</v>
      </c>
      <c r="O75" s="24">
        <v>2.1521928314914391</v>
      </c>
      <c r="P75" s="24">
        <v>2.1694672469373528</v>
      </c>
      <c r="Q75" s="24">
        <v>2.1900662676324152</v>
      </c>
      <c r="R75" s="24">
        <v>2.208110219025103</v>
      </c>
      <c r="S75" s="24">
        <v>2.2265173161463081</v>
      </c>
      <c r="T75" s="24">
        <v>2.2452925960222689</v>
      </c>
      <c r="U75" s="24">
        <v>2.2676691512252858</v>
      </c>
      <c r="V75" s="24">
        <v>2.2872594686140961</v>
      </c>
      <c r="W75" s="24">
        <v>2.3072341650523032</v>
      </c>
      <c r="X75" s="24">
        <v>2.3310309026095979</v>
      </c>
      <c r="Y75" s="24">
        <v>2.3518567102041961</v>
      </c>
      <c r="Z75" s="24">
        <v>2.3730837800441358</v>
      </c>
      <c r="AA75" s="24">
        <v>2.3947174437367571</v>
      </c>
      <c r="AB75" s="24">
        <v>2.420477720421192</v>
      </c>
      <c r="AC75" s="24">
        <v>2.4430106278364701</v>
      </c>
      <c r="AD75" s="24">
        <v>2.465967040940205</v>
      </c>
      <c r="AE75" s="24">
        <v>2.4893525086387558</v>
      </c>
      <c r="AF75" s="24">
        <v>2.5171853372606838</v>
      </c>
      <c r="AG75" s="24">
        <v>2.541519723707538</v>
      </c>
      <c r="AH75" s="25">
        <v>2.5663009807853059</v>
      </c>
    </row>
    <row r="76" spans="1:34" x14ac:dyDescent="0.25">
      <c r="A76" s="23">
        <v>9</v>
      </c>
      <c r="B76" s="24">
        <v>1.7516465570981741</v>
      </c>
      <c r="C76" s="24">
        <v>1.762384485527434</v>
      </c>
      <c r="D76" s="24">
        <v>1.7733808284525741</v>
      </c>
      <c r="E76" s="24">
        <v>1.7865421177196421</v>
      </c>
      <c r="F76" s="24">
        <v>1.7981128265399851</v>
      </c>
      <c r="G76" s="24">
        <v>1.809955524539097</v>
      </c>
      <c r="H76" s="24">
        <v>1.8220747155028449</v>
      </c>
      <c r="I76" s="24">
        <v>1.836569236839686</v>
      </c>
      <c r="J76" s="24">
        <v>1.8493029471618969</v>
      </c>
      <c r="K76" s="24">
        <v>1.8623274131580529</v>
      </c>
      <c r="L76" s="24">
        <v>1.8756471388416189</v>
      </c>
      <c r="M76" s="24">
        <v>1.89156600307064</v>
      </c>
      <c r="N76" s="24">
        <v>1.9055409377454979</v>
      </c>
      <c r="O76" s="24">
        <v>1.9198256404216081</v>
      </c>
      <c r="P76" s="24">
        <v>1.9344249093380319</v>
      </c>
      <c r="Q76" s="24">
        <v>1.951861368174022</v>
      </c>
      <c r="R76" s="24">
        <v>1.9671586586829</v>
      </c>
      <c r="S76" s="24">
        <v>1.9827857105752651</v>
      </c>
      <c r="T76" s="24">
        <v>1.9987473223173839</v>
      </c>
      <c r="U76" s="24">
        <v>2.0177984508174989</v>
      </c>
      <c r="V76" s="24">
        <v>2.0345014320517141</v>
      </c>
      <c r="W76" s="24">
        <v>2.0515544139904049</v>
      </c>
      <c r="X76" s="24">
        <v>2.0718987159593958</v>
      </c>
      <c r="Y76" s="24">
        <v>2.089727504247239</v>
      </c>
      <c r="Z76" s="24">
        <v>2.1079224209955849</v>
      </c>
      <c r="AA76" s="24">
        <v>2.126488559251801</v>
      </c>
      <c r="AB76" s="24">
        <v>2.148625031282807</v>
      </c>
      <c r="AC76" s="24">
        <v>2.1680129547880092</v>
      </c>
      <c r="AD76" s="24">
        <v>2.1877882561969368</v>
      </c>
      <c r="AE76" s="24">
        <v>2.2079562458559781</v>
      </c>
      <c r="AF76" s="24">
        <v>2.2319890688154369</v>
      </c>
      <c r="AG76" s="24">
        <v>2.253026365082679</v>
      </c>
      <c r="AH76" s="25">
        <v>2.274473410196213</v>
      </c>
    </row>
    <row r="77" spans="1:34" x14ac:dyDescent="0.25">
      <c r="A77" s="23">
        <v>9.5</v>
      </c>
      <c r="B77" s="24">
        <v>1.579061677282795</v>
      </c>
      <c r="C77" s="24">
        <v>1.5878390936977931</v>
      </c>
      <c r="D77" s="24">
        <v>1.5968468875177251</v>
      </c>
      <c r="E77" s="24">
        <v>1.607652448796953</v>
      </c>
      <c r="F77" s="24">
        <v>1.6171730430884621</v>
      </c>
      <c r="G77" s="24">
        <v>1.6269368340278749</v>
      </c>
      <c r="H77" s="24">
        <v>1.6369480868410879</v>
      </c>
      <c r="I77" s="24">
        <v>1.6489463366651229</v>
      </c>
      <c r="J77" s="24">
        <v>1.659508389746742</v>
      </c>
      <c r="K77" s="24">
        <v>1.67033141197155</v>
      </c>
      <c r="L77" s="24">
        <v>1.6814196687930389</v>
      </c>
      <c r="M77" s="24">
        <v>1.6946968860403711</v>
      </c>
      <c r="N77" s="24">
        <v>1.7063744790966631</v>
      </c>
      <c r="O77" s="24">
        <v>1.718331059623561</v>
      </c>
      <c r="P77" s="24">
        <v>1.730571187300153</v>
      </c>
      <c r="Q77" s="24">
        <v>1.745215791741654</v>
      </c>
      <c r="R77" s="24">
        <v>1.758085914587779</v>
      </c>
      <c r="S77" s="24">
        <v>1.771254024286854</v>
      </c>
      <c r="T77" s="24">
        <v>1.78472468074517</v>
      </c>
      <c r="U77" s="24">
        <v>1.80082891549408</v>
      </c>
      <c r="V77" s="24">
        <v>1.81497076135514</v>
      </c>
      <c r="W77" s="24">
        <v>1.8294298393902491</v>
      </c>
      <c r="X77" s="24">
        <v>1.846706186092838</v>
      </c>
      <c r="Y77" s="24">
        <v>1.8618692536012571</v>
      </c>
      <c r="Z77" s="24">
        <v>1.877364925599833</v>
      </c>
      <c r="AA77" s="24">
        <v>1.8931980565759581</v>
      </c>
      <c r="AB77" s="24">
        <v>1.912103029762553</v>
      </c>
      <c r="AC77" s="24">
        <v>1.9286839754453931</v>
      </c>
      <c r="AD77" s="24">
        <v>1.945617781061721</v>
      </c>
      <c r="AE77" s="24">
        <v>1.962909518397951</v>
      </c>
      <c r="AF77" s="24">
        <v>1.983542466991072</v>
      </c>
      <c r="AG77" s="24">
        <v>2.0016273867267982</v>
      </c>
      <c r="AH77" s="25">
        <v>2.0200865433386892</v>
      </c>
    </row>
    <row r="78" spans="1:34" x14ac:dyDescent="0.25">
      <c r="A78" s="23">
        <v>10</v>
      </c>
      <c r="B78" s="24">
        <v>1.430261331220569</v>
      </c>
      <c r="C78" s="24">
        <v>1.4373556815733111</v>
      </c>
      <c r="D78" s="24">
        <v>1.444653982054533</v>
      </c>
      <c r="E78" s="24">
        <v>1.453431415033489</v>
      </c>
      <c r="F78" s="24">
        <v>1.4611844384940611</v>
      </c>
      <c r="G78" s="24">
        <v>1.469153475886168</v>
      </c>
      <c r="H78" s="24">
        <v>1.477342553875729</v>
      </c>
      <c r="I78" s="24">
        <v>1.487179957361638</v>
      </c>
      <c r="J78" s="24">
        <v>1.4958596044609449</v>
      </c>
      <c r="K78" s="24">
        <v>1.504772043987179</v>
      </c>
      <c r="L78" s="24">
        <v>1.5139213028338581</v>
      </c>
      <c r="M78" s="24">
        <v>1.5249001237612949</v>
      </c>
      <c r="N78" s="24">
        <v>1.5345763340176859</v>
      </c>
      <c r="O78" s="24">
        <v>1.5445023610285289</v>
      </c>
      <c r="P78" s="24">
        <v>1.554682525912938</v>
      </c>
      <c r="Q78" s="24">
        <v>1.566886352108857</v>
      </c>
      <c r="R78" s="24">
        <v>1.5776319736712769</v>
      </c>
      <c r="S78" s="24">
        <v>1.5886454173706019</v>
      </c>
      <c r="T78" s="24">
        <v>1.5999310045531481</v>
      </c>
      <c r="U78" s="24">
        <v>1.613447247186873</v>
      </c>
      <c r="V78" s="24">
        <v>1.625337331614211</v>
      </c>
      <c r="W78" s="24">
        <v>1.6375134894996579</v>
      </c>
      <c r="X78" s="24">
        <v>1.652086729942073</v>
      </c>
      <c r="Y78" s="24">
        <v>1.6648985483563921</v>
      </c>
      <c r="Z78" s="24">
        <v>1.678011057105012</v>
      </c>
      <c r="AA78" s="24">
        <v>1.691428872115353</v>
      </c>
      <c r="AB78" s="24">
        <v>1.707475020950878</v>
      </c>
      <c r="AC78" s="24">
        <v>1.721570168057061</v>
      </c>
      <c r="AD78" s="24">
        <v>1.7359852669409861</v>
      </c>
      <c r="AE78" s="24">
        <v>1.7507251508290931</v>
      </c>
      <c r="AF78" s="24">
        <v>1.7683387250363301</v>
      </c>
      <c r="AG78" s="24">
        <v>1.783799155046629</v>
      </c>
      <c r="AH78" s="25">
        <v>1.7995999197774559</v>
      </c>
    </row>
    <row r="79" spans="1:34" x14ac:dyDescent="0.25">
      <c r="A79" s="23">
        <v>10.5</v>
      </c>
      <c r="B79" s="24">
        <v>1.3024418363684831</v>
      </c>
      <c r="C79" s="24">
        <v>1.3081137397689699</v>
      </c>
      <c r="D79" s="24">
        <v>1.3139647758359749</v>
      </c>
      <c r="E79" s="24">
        <v>1.3210220488865461</v>
      </c>
      <c r="F79" s="24">
        <v>1.3272732183720719</v>
      </c>
      <c r="G79" s="24">
        <v>1.3337148288872529</v>
      </c>
      <c r="H79" s="24">
        <v>1.3403506685380351</v>
      </c>
      <c r="I79" s="24">
        <v>1.3483430195448201</v>
      </c>
      <c r="J79" s="24">
        <v>1.355412685078089</v>
      </c>
      <c r="K79" s="24">
        <v>1.362688576136514</v>
      </c>
      <c r="L79" s="24">
        <v>1.3701744810536389</v>
      </c>
      <c r="M79" s="24">
        <v>1.379178525007297</v>
      </c>
      <c r="N79" s="24">
        <v>1.3871324844404429</v>
      </c>
      <c r="O79" s="24">
        <v>1.3953086997263791</v>
      </c>
      <c r="P79" s="24">
        <v>1.403711253424246</v>
      </c>
      <c r="Q79" s="24">
        <v>1.413805746207814</v>
      </c>
      <c r="R79" s="24">
        <v>1.4227127060235689</v>
      </c>
      <c r="S79" s="24">
        <v>1.4318589330746749</v>
      </c>
      <c r="T79" s="24">
        <v>1.441248510147475</v>
      </c>
      <c r="U79" s="24">
        <v>1.452516030986359</v>
      </c>
      <c r="V79" s="24">
        <v>1.4624469010773971</v>
      </c>
      <c r="W79" s="24">
        <v>1.4726342957251</v>
      </c>
      <c r="X79" s="24">
        <v>1.484849647597891</v>
      </c>
      <c r="Y79" s="24">
        <v>1.495607861761423</v>
      </c>
      <c r="Z79" s="24">
        <v>1.5066364619178929</v>
      </c>
      <c r="AA79" s="24">
        <v>1.517939825434748</v>
      </c>
      <c r="AB79" s="24">
        <v>1.531480193096866</v>
      </c>
      <c r="AC79" s="24">
        <v>1.54339389403009</v>
      </c>
      <c r="AD79" s="24">
        <v>1.555596248399802</v>
      </c>
      <c r="AE79" s="24">
        <v>1.5680918508724671</v>
      </c>
      <c r="AF79" s="24">
        <v>1.583046919358599</v>
      </c>
      <c r="AG79" s="24">
        <v>1.5961939196075521</v>
      </c>
      <c r="AH79" s="25">
        <v>1.609648962235888</v>
      </c>
    </row>
    <row r="80" spans="1:34" x14ac:dyDescent="0.25">
      <c r="A80" s="23">
        <v>11</v>
      </c>
      <c r="B80" s="24">
        <v>1.1929753933421741</v>
      </c>
      <c r="C80" s="24">
        <v>1.1974686420583951</v>
      </c>
      <c r="D80" s="24">
        <v>1.2021178157936641</v>
      </c>
      <c r="E80" s="24">
        <v>1.2077432659720639</v>
      </c>
      <c r="F80" s="24">
        <v>1.212741471496426</v>
      </c>
      <c r="G80" s="24">
        <v>1.2179061549630561</v>
      </c>
      <c r="H80" s="24">
        <v>1.223240865917925</v>
      </c>
      <c r="I80" s="24">
        <v>1.2296843269889131</v>
      </c>
      <c r="J80" s="24">
        <v>1.235399608530408</v>
      </c>
      <c r="K80" s="24">
        <v>1.241296158509781</v>
      </c>
      <c r="L80" s="24">
        <v>1.247377526700602</v>
      </c>
      <c r="M80" s="24">
        <v>1.25471078171092</v>
      </c>
      <c r="N80" s="24">
        <v>1.261204795455471</v>
      </c>
      <c r="O80" s="24">
        <v>1.26789511396564</v>
      </c>
      <c r="P80" s="24">
        <v>1.2747855812405959</v>
      </c>
      <c r="Q80" s="24">
        <v>1.283082554129366</v>
      </c>
      <c r="R80" s="24">
        <v>1.2904198648934879</v>
      </c>
      <c r="S80" s="24">
        <v>1.2979694978058991</v>
      </c>
      <c r="T80" s="24">
        <v>1.3057352970929681</v>
      </c>
      <c r="U80" s="24">
        <v>1.315073735141679</v>
      </c>
      <c r="V80" s="24">
        <v>1.323321111151831</v>
      </c>
      <c r="W80" s="24">
        <v>1.331797072631695</v>
      </c>
      <c r="X80" s="24">
        <v>1.341980122309735</v>
      </c>
      <c r="Y80" s="24">
        <v>1.3509655502237861</v>
      </c>
      <c r="Z80" s="24">
        <v>1.3601926696039039</v>
      </c>
      <c r="AA80" s="24">
        <v>1.3696656192575629</v>
      </c>
      <c r="AB80" s="24">
        <v>1.3810336176082609</v>
      </c>
      <c r="AC80" s="24">
        <v>1.3910533979302151</v>
      </c>
      <c r="AD80" s="24">
        <v>1.4013321431618939</v>
      </c>
      <c r="AE80" s="24">
        <v>1.411874209409792</v>
      </c>
      <c r="AF80" s="24">
        <v>1.4245120095239181</v>
      </c>
      <c r="AG80" s="24">
        <v>1.4356398131335979</v>
      </c>
      <c r="AH80" s="25">
        <v>1.4470449765960069</v>
      </c>
    </row>
    <row r="81" spans="1:34" x14ac:dyDescent="0.25">
      <c r="A81" s="23">
        <v>11.5</v>
      </c>
      <c r="B81" s="24">
        <v>1.0994100859159359</v>
      </c>
      <c r="C81" s="24">
        <v>1.102951645373873</v>
      </c>
      <c r="D81" s="24">
        <v>1.10662753201788</v>
      </c>
      <c r="E81" s="24">
        <v>1.111089865064643</v>
      </c>
      <c r="F81" s="24">
        <v>1.1150671697997141</v>
      </c>
      <c r="G81" s="24">
        <v>1.119188599204157</v>
      </c>
      <c r="H81" s="24">
        <v>1.1234574642639701</v>
      </c>
      <c r="I81" s="24">
        <v>1.1286285666268121</v>
      </c>
      <c r="J81" s="24">
        <v>1.133228234908791</v>
      </c>
      <c r="K81" s="24">
        <v>1.1379858243558609</v>
      </c>
      <c r="L81" s="24">
        <v>1.142904646181617</v>
      </c>
      <c r="M81" s="24">
        <v>1.14885146896336</v>
      </c>
      <c r="N81" s="24">
        <v>1.1541310153119539</v>
      </c>
      <c r="O81" s="24">
        <v>1.159582525153489</v>
      </c>
      <c r="P81" s="24">
        <v>1.1652096039271569</v>
      </c>
      <c r="Q81" s="24">
        <v>1.1720012391230059</v>
      </c>
      <c r="R81" s="24">
        <v>1.1780210866885159</v>
      </c>
      <c r="S81" s="24">
        <v>1.184227921129746</v>
      </c>
      <c r="T81" s="24">
        <v>1.1906253481130891</v>
      </c>
      <c r="U81" s="24">
        <v>1.198334711060618</v>
      </c>
      <c r="V81" s="24">
        <v>1.205157486403289</v>
      </c>
      <c r="W81" s="24">
        <v>1.2121825179432111</v>
      </c>
      <c r="X81" s="24">
        <v>1.220639220485698</v>
      </c>
      <c r="Y81" s="24">
        <v>1.228115853309564</v>
      </c>
      <c r="Z81" s="24">
        <v>1.2358070928871201</v>
      </c>
      <c r="AA81" s="24">
        <v>1.243716839465862</v>
      </c>
      <c r="AB81" s="24">
        <v>1.2532262490514521</v>
      </c>
      <c r="AC81" s="24">
        <v>1.2616228074818161</v>
      </c>
      <c r="AD81" s="24">
        <v>1.2702502521096359</v>
      </c>
      <c r="AE81" s="24">
        <v>1.2791127004814291</v>
      </c>
      <c r="AF81" s="24">
        <v>1.2897548382569759</v>
      </c>
      <c r="AG81" s="24">
        <v>1.2991408515074461</v>
      </c>
      <c r="AH81" s="25">
        <v>1.3087751518984829</v>
      </c>
    </row>
    <row r="82" spans="1:34" x14ac:dyDescent="0.25">
      <c r="A82" s="23">
        <v>12</v>
      </c>
      <c r="B82" s="24">
        <v>1.0194698810227021</v>
      </c>
      <c r="C82" s="24">
        <v>1.0222698898063289</v>
      </c>
      <c r="D82" s="24">
        <v>1.02518423775754</v>
      </c>
      <c r="E82" s="24">
        <v>1.028732528097527</v>
      </c>
      <c r="F82" s="24">
        <v>1.0319041683731709</v>
      </c>
      <c r="G82" s="24">
        <v>1.0351991898597841</v>
      </c>
      <c r="H82" s="24">
        <v>1.0386206649833889</v>
      </c>
      <c r="I82" s="24">
        <v>1.0427763085500541</v>
      </c>
      <c r="J82" s="24">
        <v>1.046482307462764</v>
      </c>
      <c r="K82" s="24">
        <v>1.050324490082269</v>
      </c>
      <c r="L82" s="24">
        <v>1.0543059290621919</v>
      </c>
      <c r="M82" s="24">
        <v>1.059131045014444</v>
      </c>
      <c r="N82" s="24">
        <v>1.063424775417712</v>
      </c>
      <c r="O82" s="24">
        <v>1.067867737855734</v>
      </c>
      <c r="P82" s="24">
        <v>1.0724632992077301</v>
      </c>
      <c r="Q82" s="24">
        <v>1.078022147596859</v>
      </c>
      <c r="R82" s="24">
        <v>1.082959890974772</v>
      </c>
      <c r="S82" s="24">
        <v>1.0880608957703259</v>
      </c>
      <c r="T82" s="24">
        <v>1.0933285290899439</v>
      </c>
      <c r="U82" s="24">
        <v>1.0996891933096029</v>
      </c>
      <c r="V82" s="24">
        <v>1.105329434556193</v>
      </c>
      <c r="W82" s="24">
        <v>1.1111472125420629</v>
      </c>
      <c r="X82" s="24">
        <v>1.118163891692517</v>
      </c>
      <c r="Y82" s="24">
        <v>1.124378893743488</v>
      </c>
      <c r="Z82" s="24">
        <v>1.1307830276502611</v>
      </c>
      <c r="AA82" s="24">
        <v>1.1373799551003609</v>
      </c>
      <c r="AB82" s="24">
        <v>1.1453249251514761</v>
      </c>
      <c r="AC82" s="24">
        <v>1.152352133567921</v>
      </c>
      <c r="AD82" s="24">
        <v>1.1595837592840439</v>
      </c>
      <c r="AE82" s="24">
        <v>1.167023681286389</v>
      </c>
      <c r="AF82" s="24">
        <v>1.175972131441102</v>
      </c>
      <c r="AG82" s="24">
        <v>1.1838769337704169</v>
      </c>
      <c r="AH82" s="25">
        <v>1.192002560342629</v>
      </c>
    </row>
    <row r="83" spans="1:34" x14ac:dyDescent="0.25">
      <c r="A83" s="23">
        <v>12.5</v>
      </c>
      <c r="B83" s="24">
        <v>0.95105462875405011</v>
      </c>
      <c r="C83" s="24">
        <v>0.95330639860533173</v>
      </c>
      <c r="D83" s="24">
        <v>0.95565412942020422</v>
      </c>
      <c r="E83" s="24">
        <v>0.9585178201625959</v>
      </c>
      <c r="F83" s="24">
        <v>0.96108220546667011</v>
      </c>
      <c r="G83" s="24">
        <v>0.96375083833780129</v>
      </c>
      <c r="H83" s="24">
        <v>0.96652655264203913</v>
      </c>
      <c r="I83" s="24">
        <v>0.96990400600882587</v>
      </c>
      <c r="J83" s="24">
        <v>0.97292145260050611</v>
      </c>
      <c r="K83" s="24">
        <v>0.97605495525517871</v>
      </c>
      <c r="L83" s="24">
        <v>0.97930734806649189</v>
      </c>
      <c r="M83" s="24">
        <v>0.98325585127266479</v>
      </c>
      <c r="N83" s="24">
        <v>0.9867755903392289</v>
      </c>
      <c r="O83" s="24">
        <v>0.99042343979685288</v>
      </c>
      <c r="P83" s="24">
        <v>0.99420252796478259</v>
      </c>
      <c r="Q83" s="24">
        <v>0.99878150911771335</v>
      </c>
      <c r="R83" s="24">
        <v>1.002855680477035</v>
      </c>
      <c r="S83" s="24">
        <v>1.007070997610412</v>
      </c>
      <c r="T83" s="24">
        <v>1.011430589064293</v>
      </c>
      <c r="U83" s="24">
        <v>1.01670329961372</v>
      </c>
      <c r="V83" s="24">
        <v>1.0213862464936161</v>
      </c>
      <c r="W83" s="24">
        <v>1.026223620469316</v>
      </c>
      <c r="X83" s="24">
        <v>1.032066968655581</v>
      </c>
      <c r="Y83" s="24">
        <v>1.0372506774089361</v>
      </c>
      <c r="Z83" s="24">
        <v>1.042599652934699</v>
      </c>
      <c r="AA83" s="24">
        <v>1.04811731836042</v>
      </c>
      <c r="AB83" s="24">
        <v>1.0547723667920179</v>
      </c>
      <c r="AC83" s="24">
        <v>1.060667270230208</v>
      </c>
      <c r="AD83" s="24">
        <v>1.06674173188479</v>
      </c>
      <c r="AE83" s="24">
        <v>1.072999392182332</v>
      </c>
      <c r="AF83" s="24">
        <v>1.0805364981182839</v>
      </c>
      <c r="AG83" s="24">
        <v>1.087203842122489</v>
      </c>
      <c r="AH83" s="25">
        <v>1.094066157286413</v>
      </c>
    </row>
    <row r="84" spans="1:34" x14ac:dyDescent="0.25">
      <c r="A84" s="23">
        <v>13</v>
      </c>
      <c r="B84" s="24">
        <v>0.89224006236020992</v>
      </c>
      <c r="C84" s="24">
        <v>0.89412007817910188</v>
      </c>
      <c r="D84" s="24">
        <v>0.89607928657208225</v>
      </c>
      <c r="E84" s="24">
        <v>0.89846818951038532</v>
      </c>
      <c r="F84" s="24">
        <v>0.90060690248873621</v>
      </c>
      <c r="G84" s="24">
        <v>0.90283233920472472</v>
      </c>
      <c r="H84" s="24">
        <v>0.90514709496442702</v>
      </c>
      <c r="I84" s="24">
        <v>0.90796399541195505</v>
      </c>
      <c r="J84" s="24">
        <v>0.91048117988883615</v>
      </c>
      <c r="K84" s="24">
        <v>0.91309590259939932</v>
      </c>
      <c r="L84" s="24">
        <v>0.91581075907731802</v>
      </c>
      <c r="M84" s="24">
        <v>0.91910811230514466</v>
      </c>
      <c r="N84" s="24">
        <v>0.9220488578016196</v>
      </c>
      <c r="O84" s="24">
        <v>0.92509820185995206</v>
      </c>
      <c r="P84" s="24">
        <v>0.92825903423941292</v>
      </c>
      <c r="Q84" s="24">
        <v>0.93209143641099346</v>
      </c>
      <c r="R84" s="24">
        <v>0.93550374107872047</v>
      </c>
      <c r="S84" s="24">
        <v>0.93903668569140952</v>
      </c>
      <c r="T84" s="24">
        <v>0.94269316023553351</v>
      </c>
      <c r="U84" s="24">
        <v>0.94711903085669025</v>
      </c>
      <c r="V84" s="24">
        <v>0.95105309625727186</v>
      </c>
      <c r="W84" s="24">
        <v>0.95512008892467259</v>
      </c>
      <c r="X84" s="24">
        <v>0.96003716725891519</v>
      </c>
      <c r="Y84" s="24">
        <v>0.96440309334792562</v>
      </c>
      <c r="Z84" s="24">
        <v>0.96891203094044176</v>
      </c>
      <c r="AA84" s="24">
        <v>0.97356716460403869</v>
      </c>
      <c r="AB84" s="24">
        <v>0.97918717801540034</v>
      </c>
      <c r="AC84" s="24">
        <v>0.9841699946689898</v>
      </c>
      <c r="AD84" s="24">
        <v>0.98930912027017615</v>
      </c>
      <c r="AE84" s="24">
        <v>0.99460795668555568</v>
      </c>
      <c r="AF84" s="24">
        <v>1.0009964304891401</v>
      </c>
      <c r="AG84" s="24">
        <v>1.006653241922274</v>
      </c>
      <c r="AH84" s="25">
        <v>1.012480781246442</v>
      </c>
    </row>
    <row r="85" spans="1:34" x14ac:dyDescent="0.25">
      <c r="A85" s="23">
        <v>13.5</v>
      </c>
      <c r="B85" s="24">
        <v>0.84127779825007876</v>
      </c>
      <c r="C85" s="24">
        <v>0.8429457180945289</v>
      </c>
      <c r="D85" s="24">
        <v>0.84467767193805776</v>
      </c>
      <c r="E85" s="24">
        <v>0.84678196755010071</v>
      </c>
      <c r="F85" s="24">
        <v>0.84865976400656784</v>
      </c>
      <c r="G85" s="24">
        <v>0.85060837018574464</v>
      </c>
      <c r="H85" s="24">
        <v>0.85263014283373351</v>
      </c>
      <c r="I85" s="24">
        <v>0.85508449632694539</v>
      </c>
      <c r="J85" s="24">
        <v>0.8572728820532497</v>
      </c>
      <c r="K85" s="24">
        <v>0.85954189799841674</v>
      </c>
      <c r="L85" s="24">
        <v>0.86189390113614639</v>
      </c>
      <c r="M85" s="24">
        <v>0.86474593583768333</v>
      </c>
      <c r="N85" s="24">
        <v>0.86728585868867392</v>
      </c>
      <c r="O85" s="24">
        <v>0.86991647808681127</v>
      </c>
      <c r="P85" s="24">
        <v>0.87264044523139328</v>
      </c>
      <c r="Q85" s="24">
        <v>0.87593992536079346</v>
      </c>
      <c r="R85" s="24">
        <v>0.87887524182191445</v>
      </c>
      <c r="S85" s="24">
        <v>0.88191230221339556</v>
      </c>
      <c r="T85" s="24">
        <v>0.88505375796173569</v>
      </c>
      <c r="U85" s="24">
        <v>0.88885427108090531</v>
      </c>
      <c r="V85" s="24">
        <v>0.8922310410475448</v>
      </c>
      <c r="W85" s="24">
        <v>0.89572084826650977</v>
      </c>
      <c r="X85" s="24">
        <v>0.89993908654522048</v>
      </c>
      <c r="Y85" s="24">
        <v>0.90368391376114909</v>
      </c>
      <c r="Z85" s="24">
        <v>0.90755110702617292</v>
      </c>
      <c r="AA85" s="24">
        <v>0.91154361234789261</v>
      </c>
      <c r="AB85" s="24">
        <v>0.91636384602262211</v>
      </c>
      <c r="AC85" s="24">
        <v>0.9206379672432573</v>
      </c>
      <c r="AD85" s="24">
        <v>0.92504675795718716</v>
      </c>
      <c r="AE85" s="24">
        <v>0.92959338147103421</v>
      </c>
      <c r="AF85" s="24">
        <v>0.93507630391296992</v>
      </c>
      <c r="AG85" s="24">
        <v>0.93993268168706223</v>
      </c>
      <c r="AH85" s="25">
        <v>0.94493715389799493</v>
      </c>
    </row>
    <row r="86" spans="1:34" x14ac:dyDescent="0.25">
      <c r="A86" s="23">
        <v>14</v>
      </c>
      <c r="B86" s="24">
        <v>0.79659533599117271</v>
      </c>
      <c r="C86" s="24">
        <v>0.79819399107712119</v>
      </c>
      <c r="D86" s="24">
        <v>0.79984313140163033</v>
      </c>
      <c r="E86" s="24">
        <v>0.80183336884956713</v>
      </c>
      <c r="F86" s="24">
        <v>0.80359817774598052</v>
      </c>
      <c r="G86" s="24">
        <v>0.80541949216466824</v>
      </c>
      <c r="H86" s="24">
        <v>0.80729943029175888</v>
      </c>
      <c r="I86" s="24">
        <v>0.80956961147992057</v>
      </c>
      <c r="J86" s="24">
        <v>0.81158383497786113</v>
      </c>
      <c r="K86" s="24">
        <v>0.81366339049433734</v>
      </c>
      <c r="L86" s="24">
        <v>0.81581039644307529</v>
      </c>
      <c r="M86" s="24">
        <v>0.81840331275470213</v>
      </c>
      <c r="N86" s="24">
        <v>0.82070375704280507</v>
      </c>
      <c r="O86" s="24">
        <v>0.82307860567783586</v>
      </c>
      <c r="P86" s="24">
        <v>0.82553027129911905</v>
      </c>
      <c r="Q86" s="24">
        <v>0.82849085500983277</v>
      </c>
      <c r="R86" s="24">
        <v>0.83111723490732736</v>
      </c>
      <c r="S86" s="24">
        <v>0.83382807253507207</v>
      </c>
      <c r="T86" s="24">
        <v>0.83662578075959226</v>
      </c>
      <c r="U86" s="24">
        <v>0.84000278748738211</v>
      </c>
      <c r="V86" s="24">
        <v>0.84299702122344278</v>
      </c>
      <c r="W86" s="24">
        <v>0.84608601201182754</v>
      </c>
      <c r="X86" s="24">
        <v>0.84981320871582033</v>
      </c>
      <c r="Y86" s="24">
        <v>0.85311679400792184</v>
      </c>
      <c r="Z86" s="24">
        <v>0.85652370970919978</v>
      </c>
      <c r="AA86" s="24">
        <v>0.86003666326728068</v>
      </c>
      <c r="AB86" s="24">
        <v>0.86427274117330599</v>
      </c>
      <c r="AC86" s="24">
        <v>0.86802473147062431</v>
      </c>
      <c r="AD86" s="24">
        <v>0.87189136162142666</v>
      </c>
      <c r="AE86" s="24">
        <v>0.87587555637236203</v>
      </c>
      <c r="AF86" s="24">
        <v>0.88067637690769018</v>
      </c>
      <c r="AG86" s="24">
        <v>0.88492559309276098</v>
      </c>
      <c r="AH86" s="25">
        <v>0.88930188007497057</v>
      </c>
    </row>
    <row r="87" spans="1:34" x14ac:dyDescent="0.25">
      <c r="A87" s="23">
        <v>14.5</v>
      </c>
      <c r="B87" s="24">
        <v>0.75679605830966712</v>
      </c>
      <c r="C87" s="24">
        <v>0.75845145301104355</v>
      </c>
      <c r="D87" s="24">
        <v>0.76014539400495462</v>
      </c>
      <c r="E87" s="24">
        <v>0.76217249113526031</v>
      </c>
      <c r="F87" s="24">
        <v>0.76395541459144189</v>
      </c>
      <c r="G87" s="24">
        <v>0.76578214918395404</v>
      </c>
      <c r="H87" s="24">
        <v>0.76765457453895136</v>
      </c>
      <c r="I87" s="24">
        <v>0.76989932675565242</v>
      </c>
      <c r="J87" s="24">
        <v>0.77187719770543461</v>
      </c>
      <c r="K87" s="24">
        <v>0.7739067122879173</v>
      </c>
      <c r="L87" s="24">
        <v>0.77598975035685258</v>
      </c>
      <c r="M87" s="24">
        <v>0.77849011709927274</v>
      </c>
      <c r="N87" s="24">
        <v>0.78069560006507588</v>
      </c>
      <c r="O87" s="24">
        <v>0.78296080499208109</v>
      </c>
      <c r="P87" s="24">
        <v>0.78528790595963793</v>
      </c>
      <c r="Q87" s="24">
        <v>0.78808398755948206</v>
      </c>
      <c r="R87" s="24">
        <v>0.79055265569432209</v>
      </c>
      <c r="S87" s="24">
        <v>0.79309010517379419</v>
      </c>
      <c r="T87" s="24">
        <v>0.79569851030445005</v>
      </c>
      <c r="U87" s="24">
        <v>0.79883423043579116</v>
      </c>
      <c r="V87" s="24">
        <v>0.80160386030262754</v>
      </c>
      <c r="W87" s="24">
        <v>0.8044515768362791</v>
      </c>
      <c r="X87" s="24">
        <v>0.80787589913069124</v>
      </c>
      <c r="Y87" s="24">
        <v>0.81090127260621159</v>
      </c>
      <c r="Z87" s="24">
        <v>0.8140125506654815</v>
      </c>
      <c r="AA87" s="24">
        <v>0.81721220219615354</v>
      </c>
      <c r="AB87" s="24">
        <v>0.82106011698572501</v>
      </c>
      <c r="AC87" s="24">
        <v>0.82445971402735496</v>
      </c>
      <c r="AD87" s="24">
        <v>0.82795553109715092</v>
      </c>
      <c r="AE87" s="24">
        <v>0.83155025438178698</v>
      </c>
      <c r="AF87" s="24">
        <v>0.83587279114987123</v>
      </c>
      <c r="AG87" s="24">
        <v>0.83969129097393247</v>
      </c>
      <c r="AH87" s="25">
        <v>0.84361744776992231</v>
      </c>
    </row>
    <row r="88" spans="1:34" x14ac:dyDescent="0.25">
      <c r="A88" s="23">
        <v>15</v>
      </c>
      <c r="B88" s="24">
        <v>0.72065923109040542</v>
      </c>
      <c r="C88" s="24">
        <v>0.72248054293913233</v>
      </c>
      <c r="D88" s="24">
        <v>0.72433007194885946</v>
      </c>
      <c r="E88" s="24">
        <v>0.72652531529233344</v>
      </c>
      <c r="F88" s="24">
        <v>0.72844062858609693</v>
      </c>
      <c r="G88" s="24">
        <v>0.73038866844473915</v>
      </c>
      <c r="H88" s="24">
        <v>0.73237107593444084</v>
      </c>
      <c r="I88" s="24">
        <v>0.73472951119759511</v>
      </c>
      <c r="J88" s="24">
        <v>0.73679201243741566</v>
      </c>
      <c r="K88" s="24">
        <v>0.73889407873859381</v>
      </c>
      <c r="L88" s="24">
        <v>0.74103735139490712</v>
      </c>
      <c r="M88" s="24">
        <v>0.74359210607314785</v>
      </c>
      <c r="N88" s="24">
        <v>0.74583031811523159</v>
      </c>
      <c r="O88" s="24">
        <v>0.74811517954728213</v>
      </c>
      <c r="P88" s="24">
        <v>0.750448625888676</v>
      </c>
      <c r="Q88" s="24">
        <v>0.75323496836979131</v>
      </c>
      <c r="R88" s="24">
        <v>0.75568032270093921</v>
      </c>
      <c r="S88" s="24">
        <v>0.75818039180559327</v>
      </c>
      <c r="T88" s="24">
        <v>0.76073711143033107</v>
      </c>
      <c r="U88" s="24">
        <v>0.76379413344447722</v>
      </c>
      <c r="V88" s="24">
        <v>0.76648026496143506</v>
      </c>
      <c r="W88" s="24">
        <v>0.76922942257419058</v>
      </c>
      <c r="X88" s="24">
        <v>0.77251940630848226</v>
      </c>
      <c r="Y88" s="24">
        <v>0.7754127712326585</v>
      </c>
      <c r="Z88" s="24">
        <v>0.77837622472964918</v>
      </c>
      <c r="AA88" s="24">
        <v>0.78141199712713316</v>
      </c>
      <c r="AB88" s="24">
        <v>0.78504811013682507</v>
      </c>
      <c r="AC88" s="24">
        <v>0.78824822474838696</v>
      </c>
      <c r="AD88" s="24">
        <v>0.79152774937728843</v>
      </c>
      <c r="AE88" s="24">
        <v>0.79488913165023023</v>
      </c>
      <c r="AF88" s="24">
        <v>0.79891757147475884</v>
      </c>
      <c r="AG88" s="24">
        <v>0.80246497332381417</v>
      </c>
      <c r="AH88" s="25">
        <v>0.80610222813408039</v>
      </c>
    </row>
    <row r="89" spans="1:34" x14ac:dyDescent="0.25">
      <c r="A89" s="23">
        <v>15.5</v>
      </c>
      <c r="B89" s="24">
        <v>0.6871400033768541</v>
      </c>
      <c r="C89" s="24">
        <v>0.68921958306284503</v>
      </c>
      <c r="D89" s="24">
        <v>0.69131866059279379</v>
      </c>
      <c r="E89" s="24">
        <v>0.69379370536455864</v>
      </c>
      <c r="F89" s="24">
        <v>0.69593885693170821</v>
      </c>
      <c r="G89" s="24">
        <v>0.69810726030677683</v>
      </c>
      <c r="H89" s="24">
        <v>0.70030031799597126</v>
      </c>
      <c r="I89" s="24">
        <v>0.70289191700781439</v>
      </c>
      <c r="J89" s="24">
        <v>0.70514320453386081</v>
      </c>
      <c r="K89" s="24">
        <v>0.70742358836441355</v>
      </c>
      <c r="L89" s="24">
        <v>0.70973447123327627</v>
      </c>
      <c r="M89" s="24">
        <v>0.71247092003668744</v>
      </c>
      <c r="N89" s="24">
        <v>0.7148527247116222</v>
      </c>
      <c r="O89" s="24">
        <v>0.71726971601978162</v>
      </c>
      <c r="P89" s="24">
        <v>0.7197235909205677</v>
      </c>
      <c r="Q89" s="24">
        <v>0.72263532595941771</v>
      </c>
      <c r="R89" s="24">
        <v>0.72517493760382801</v>
      </c>
      <c r="S89" s="24">
        <v>0.72775680726511061</v>
      </c>
      <c r="T89" s="24">
        <v>0.73038263212986876</v>
      </c>
      <c r="U89" s="24">
        <v>0.73350391319039765</v>
      </c>
      <c r="V89" s="24">
        <v>0.73623082503481496</v>
      </c>
      <c r="W89" s="24">
        <v>0.73900731221850435</v>
      </c>
      <c r="X89" s="24">
        <v>0.74231186192645982</v>
      </c>
      <c r="Y89" s="24">
        <v>0.74520259472252082</v>
      </c>
      <c r="Z89" s="24">
        <v>0.74814920989495326</v>
      </c>
      <c r="AA89" s="24">
        <v>0.75115369921146213</v>
      </c>
      <c r="AB89" s="24">
        <v>0.75473474046217237</v>
      </c>
      <c r="AC89" s="24">
        <v>0.75787145662727884</v>
      </c>
      <c r="AD89" s="24">
        <v>0.76107238261339027</v>
      </c>
      <c r="AE89" s="24">
        <v>0.76433972748723333</v>
      </c>
      <c r="AF89" s="24">
        <v>0.76823862587621816</v>
      </c>
      <c r="AG89" s="24">
        <v>0.77165772129426258</v>
      </c>
      <c r="AH89" s="25">
        <v>0.77515047547729243</v>
      </c>
    </row>
    <row r="90" spans="1:34" x14ac:dyDescent="0.25">
      <c r="A90" s="23">
        <v>16</v>
      </c>
      <c r="B90" s="24">
        <v>0.65536940737113059</v>
      </c>
      <c r="C90" s="24">
        <v>0.65778277874229163</v>
      </c>
      <c r="D90" s="24">
        <v>0.66020853845485983</v>
      </c>
      <c r="E90" s="24">
        <v>0.66305540855436218</v>
      </c>
      <c r="F90" s="24">
        <v>0.66551101998869411</v>
      </c>
      <c r="G90" s="24">
        <v>0.66798201828847692</v>
      </c>
      <c r="H90" s="24">
        <v>0.67046956739994379</v>
      </c>
      <c r="I90" s="24">
        <v>0.6733941795470344</v>
      </c>
      <c r="J90" s="24">
        <v>0.675921582513485</v>
      </c>
      <c r="K90" s="24">
        <v>0.67846922284208289</v>
      </c>
      <c r="L90" s="24">
        <v>0.68103826470665774</v>
      </c>
      <c r="M90" s="24">
        <v>0.6840640825089116</v>
      </c>
      <c r="N90" s="24">
        <v>0.68668351653125981</v>
      </c>
      <c r="O90" s="24">
        <v>0.68932828424458259</v>
      </c>
      <c r="P90" s="24">
        <v>0.6919998440483075</v>
      </c>
      <c r="Q90" s="24">
        <v>0.69515247200568009</v>
      </c>
      <c r="R90" s="24">
        <v>0.69788708523829923</v>
      </c>
      <c r="S90" s="24">
        <v>0.70065310954564852</v>
      </c>
      <c r="T90" s="24">
        <v>0.70345200355435755</v>
      </c>
      <c r="U90" s="24">
        <v>0.70676086950917072</v>
      </c>
      <c r="V90" s="24">
        <v>0.70963601351637617</v>
      </c>
      <c r="W90" s="24">
        <v>0.71254889192082038</v>
      </c>
      <c r="X90" s="24">
        <v>0.71599728082054681</v>
      </c>
      <c r="Y90" s="24">
        <v>0.71899793106971233</v>
      </c>
      <c r="Z90" s="24">
        <v>0.72204186731329834</v>
      </c>
      <c r="AA90" s="24">
        <v>0.72513084275903572</v>
      </c>
      <c r="AB90" s="24">
        <v>0.72879391095598478</v>
      </c>
      <c r="AC90" s="24">
        <v>0.73198648581623837</v>
      </c>
      <c r="AD90" s="24">
        <v>0.73522968011565437</v>
      </c>
      <c r="AE90" s="24">
        <v>0.73852546436098609</v>
      </c>
      <c r="AF90" s="24">
        <v>0.74243974550676106</v>
      </c>
      <c r="AG90" s="24">
        <v>0.74585649919578134</v>
      </c>
      <c r="AH90" s="25">
        <v>0.7493323272680531</v>
      </c>
    </row>
    <row r="91" spans="1:34" x14ac:dyDescent="0.25">
      <c r="A91" s="23">
        <v>16.5</v>
      </c>
      <c r="B91" s="24">
        <v>0.62465435843400585</v>
      </c>
      <c r="C91" s="24">
        <v>0.62746021849623135</v>
      </c>
      <c r="D91" s="24">
        <v>0.63027296721180615</v>
      </c>
      <c r="E91" s="24">
        <v>0.63356405522281467</v>
      </c>
      <c r="F91" s="24">
        <v>0.63639392127611683</v>
      </c>
      <c r="G91" s="24">
        <v>0.63923291906689439</v>
      </c>
      <c r="H91" s="24">
        <v>0.64208197398140665</v>
      </c>
      <c r="I91" s="24">
        <v>0.64541981733462983</v>
      </c>
      <c r="J91" s="24">
        <v>0.6482938380536577</v>
      </c>
      <c r="K91" s="24">
        <v>0.65118084700696566</v>
      </c>
      <c r="L91" s="24">
        <v>0.65408176980840949</v>
      </c>
      <c r="M91" s="24">
        <v>0.65748500016750488</v>
      </c>
      <c r="N91" s="24">
        <v>0.66041927340982198</v>
      </c>
      <c r="O91" s="24">
        <v>0.66337063721535461</v>
      </c>
      <c r="P91" s="24">
        <v>0.66634031142355665</v>
      </c>
      <c r="Q91" s="24">
        <v>0.66982970134456243</v>
      </c>
      <c r="R91" s="24">
        <v>0.67284323359832687</v>
      </c>
      <c r="S91" s="24">
        <v>0.67587893979917157</v>
      </c>
      <c r="T91" s="24">
        <v>0.67893804001375158</v>
      </c>
      <c r="U91" s="24">
        <v>0.68253818539507227</v>
      </c>
      <c r="V91" s="24">
        <v>0.685652186558386</v>
      </c>
      <c r="W91" s="24">
        <v>0.68879369099139687</v>
      </c>
      <c r="X91" s="24">
        <v>0.69249556098532439</v>
      </c>
      <c r="Y91" s="24">
        <v>0.69570185142680596</v>
      </c>
      <c r="Z91" s="24">
        <v>0.6989404412952489</v>
      </c>
      <c r="AA91" s="24">
        <v>0.70221284523841032</v>
      </c>
      <c r="AB91" s="24">
        <v>0.70607540777114242</v>
      </c>
      <c r="AC91" s="24">
        <v>0.70942627162613814</v>
      </c>
      <c r="AD91" s="24">
        <v>0.71281577435294596</v>
      </c>
      <c r="AE91" s="24">
        <v>0.71624564789834522</v>
      </c>
      <c r="AF91" s="24">
        <v>0.72030060467756907</v>
      </c>
      <c r="AG91" s="24">
        <v>0.72382415449754345</v>
      </c>
      <c r="AH91" s="25">
        <v>0.7273938041335275</v>
      </c>
    </row>
    <row r="92" spans="1:34" x14ac:dyDescent="0.25">
      <c r="A92" s="23">
        <v>17</v>
      </c>
      <c r="B92" s="24">
        <v>0.59447765508492068</v>
      </c>
      <c r="C92" s="24">
        <v>0.59771787400209975</v>
      </c>
      <c r="D92" s="24">
        <v>0.6009610916990612</v>
      </c>
      <c r="E92" s="24">
        <v>0.60474915888966863</v>
      </c>
      <c r="F92" s="24">
        <v>0.60800024747171966</v>
      </c>
      <c r="G92" s="24">
        <v>0.611255822477762</v>
      </c>
      <c r="H92" s="24">
        <v>0.61451657073408106</v>
      </c>
      <c r="I92" s="24">
        <v>0.61832823204864173</v>
      </c>
      <c r="J92" s="24">
        <v>0.6216025459904071</v>
      </c>
      <c r="K92" s="24">
        <v>0.62488420885307705</v>
      </c>
      <c r="L92" s="24">
        <v>0.62817390769053372</v>
      </c>
      <c r="M92" s="24">
        <v>0.63202296284878834</v>
      </c>
      <c r="N92" s="24">
        <v>0.63533245834161767</v>
      </c>
      <c r="O92" s="24">
        <v>0.63865241108439541</v>
      </c>
      <c r="P92" s="24">
        <v>0.64198380235660224</v>
      </c>
      <c r="Q92" s="24">
        <v>0.6458861919706731</v>
      </c>
      <c r="R92" s="24">
        <v>0.64924573383651052</v>
      </c>
      <c r="S92" s="24">
        <v>0.65261982233627025</v>
      </c>
      <c r="T92" s="24">
        <v>0.65600943897663377</v>
      </c>
      <c r="U92" s="24">
        <v>0.65998492700100986</v>
      </c>
      <c r="V92" s="24">
        <v>0.66341158347174434</v>
      </c>
      <c r="W92" s="24">
        <v>0.66685712189912705</v>
      </c>
      <c r="X92" s="24">
        <v>0.67090248357401183</v>
      </c>
      <c r="Y92" s="24">
        <v>0.67439331010501435</v>
      </c>
      <c r="Z92" s="24">
        <v>0.67790705931001116</v>
      </c>
      <c r="AA92" s="24">
        <v>0.68144500727678559</v>
      </c>
      <c r="AB92" s="24">
        <v>0.68560490021917109</v>
      </c>
      <c r="AC92" s="24">
        <v>0.68919965652649695</v>
      </c>
      <c r="AD92" s="24">
        <v>0.69282268095277633</v>
      </c>
      <c r="AE92" s="24">
        <v>0.69647546688481443</v>
      </c>
      <c r="AF92" s="24">
        <v>0.70077676085846985</v>
      </c>
      <c r="AG92" s="24">
        <v>0.70449941782736836</v>
      </c>
      <c r="AH92" s="25">
        <v>0.70825680985952622</v>
      </c>
    </row>
    <row r="93" spans="1:34" x14ac:dyDescent="0.25">
      <c r="A93" s="23">
        <v>17.5</v>
      </c>
      <c r="B93" s="24">
        <v>0.56449797900193133</v>
      </c>
      <c r="C93" s="24">
        <v>0.56819760009594433</v>
      </c>
      <c r="D93" s="24">
        <v>0.57189793991066573</v>
      </c>
      <c r="E93" s="24">
        <v>0.5762161162332895</v>
      </c>
      <c r="F93" s="24">
        <v>0.57991856841186085</v>
      </c>
      <c r="G93" s="24">
        <v>0.58362247151543145</v>
      </c>
      <c r="H93" s="24">
        <v>0.58732827381031261</v>
      </c>
      <c r="I93" s="24">
        <v>0.59165470852574098</v>
      </c>
      <c r="J93" s="24">
        <v>0.59536616431839839</v>
      </c>
      <c r="K93" s="24">
        <v>0.59908093953307717</v>
      </c>
      <c r="L93" s="24">
        <v>0.60279948266368522</v>
      </c>
      <c r="M93" s="24">
        <v>0.60714314354774412</v>
      </c>
      <c r="N93" s="24">
        <v>0.61087141747962437</v>
      </c>
      <c r="O93" s="24">
        <v>0.61460512516267851</v>
      </c>
      <c r="P93" s="24">
        <v>0.61834500931641356</v>
      </c>
      <c r="Q93" s="24">
        <v>0.62271700503730898</v>
      </c>
      <c r="R93" s="24">
        <v>0.62647282026414175</v>
      </c>
      <c r="S93" s="24">
        <v>0.63023716462623036</v>
      </c>
      <c r="T93" s="24">
        <v>0.63401078107028241</v>
      </c>
      <c r="U93" s="24">
        <v>0.63842604363858535</v>
      </c>
      <c r="V93" s="24">
        <v>0.64222232672604351</v>
      </c>
      <c r="W93" s="24">
        <v>0.6460304802715916</v>
      </c>
      <c r="X93" s="24">
        <v>0.65048971289850821</v>
      </c>
      <c r="Y93" s="24">
        <v>0.65432714457422358</v>
      </c>
      <c r="Z93" s="24">
        <v>0.65817973198545821</v>
      </c>
      <c r="AA93" s="24">
        <v>0.66204851266002085</v>
      </c>
      <c r="AB93" s="24">
        <v>0.66658394077024685</v>
      </c>
      <c r="AC93" s="24">
        <v>0.67049136614547733</v>
      </c>
      <c r="AD93" s="24">
        <v>0.67441829870129499</v>
      </c>
      <c r="AE93" s="24">
        <v>0.67836599326453073</v>
      </c>
      <c r="AF93" s="24">
        <v>0.68299965467791945</v>
      </c>
      <c r="AG93" s="24">
        <v>0.68699690297170102</v>
      </c>
      <c r="AH93" s="25">
        <v>0.69101913139048421</v>
      </c>
    </row>
    <row r="94" spans="1:34" x14ac:dyDescent="0.25">
      <c r="A94" s="23">
        <v>18</v>
      </c>
      <c r="B94" s="24">
        <v>0.53454989502174788</v>
      </c>
      <c r="C94" s="24">
        <v>0.53871713477246375</v>
      </c>
      <c r="D94" s="24">
        <v>0.54288442299930573</v>
      </c>
      <c r="E94" s="24">
        <v>0.547746207090684</v>
      </c>
      <c r="F94" s="24">
        <v>0.55191333709153734</v>
      </c>
      <c r="G94" s="24">
        <v>0.55608049233289036</v>
      </c>
      <c r="H94" s="24">
        <v>0.56024788252108004</v>
      </c>
      <c r="I94" s="24">
        <v>0.56511041476123036</v>
      </c>
      <c r="J94" s="24">
        <v>0.56927903419092585</v>
      </c>
      <c r="K94" s="24">
        <v>0.57344855335825085</v>
      </c>
      <c r="L94" s="24">
        <v>0.57761918219714026</v>
      </c>
      <c r="M94" s="24">
        <v>0.58248659841797013</v>
      </c>
      <c r="N94" s="24">
        <v>0.58666038013542854</v>
      </c>
      <c r="O94" s="24">
        <v>0.59083618191977771</v>
      </c>
      <c r="P94" s="24">
        <v>0.59501450793055088</v>
      </c>
      <c r="Q94" s="24">
        <v>0.59989308485634918</v>
      </c>
      <c r="R94" s="24">
        <v>0.60407861035108656</v>
      </c>
      <c r="S94" s="24">
        <v>0.60826825729690559</v>
      </c>
      <c r="T94" s="24">
        <v>0.61246253008054052</v>
      </c>
      <c r="U94" s="24">
        <v>0.61736236777796405</v>
      </c>
      <c r="V94" s="24">
        <v>0.62156842194944106</v>
      </c>
      <c r="W94" s="24">
        <v>0.62578094489494274</v>
      </c>
      <c r="X94" s="24">
        <v>0.63070479642929467</v>
      </c>
      <c r="Y94" s="24">
        <v>0.63493407546291158</v>
      </c>
      <c r="Z94" s="24">
        <v>0.63917235310806431</v>
      </c>
      <c r="AA94" s="24">
        <v>0.64342042833258828</v>
      </c>
      <c r="AB94" s="24">
        <v>0.64838996505317281</v>
      </c>
      <c r="AC94" s="24">
        <v>0.65266200926987994</v>
      </c>
      <c r="AD94" s="24">
        <v>0.65694640954329908</v>
      </c>
      <c r="AE94" s="24">
        <v>0.66124418214028757</v>
      </c>
      <c r="AF94" s="24">
        <v>0.66627660992303972</v>
      </c>
      <c r="AG94" s="24">
        <v>0.67060710687565761</v>
      </c>
      <c r="AH94" s="25">
        <v>0.67495443882951123</v>
      </c>
    </row>
    <row r="95" spans="1:34" x14ac:dyDescent="0.25">
      <c r="A95" s="23">
        <v>18.5</v>
      </c>
      <c r="B95" s="24">
        <v>0.50464385113975274</v>
      </c>
      <c r="C95" s="24">
        <v>0.50927009918503485</v>
      </c>
      <c r="D95" s="24">
        <v>0.51389733527635217</v>
      </c>
      <c r="E95" s="24">
        <v>0.51929659445754772</v>
      </c>
      <c r="F95" s="24">
        <v>0.52392488966443607</v>
      </c>
      <c r="G95" s="24">
        <v>0.52855339424181569</v>
      </c>
      <c r="H95" s="24">
        <v>0.53318207933605011</v>
      </c>
      <c r="I95" s="24">
        <v>0.53858240190909723</v>
      </c>
      <c r="J95" s="24">
        <v>0.54321137991996571</v>
      </c>
      <c r="K95" s="24">
        <v>0.54784044779856522</v>
      </c>
      <c r="L95" s="24">
        <v>0.55246957691885579</v>
      </c>
      <c r="M95" s="24">
        <v>0.55787026677174745</v>
      </c>
      <c r="N95" s="24">
        <v>0.56249945877930529</v>
      </c>
      <c r="O95" s="24">
        <v>0.56712886698396414</v>
      </c>
      <c r="P95" s="24">
        <v>0.571758756985282</v>
      </c>
      <c r="Q95" s="24">
        <v>0.57716125889839065</v>
      </c>
      <c r="R95" s="24">
        <v>0.58179310472593881</v>
      </c>
      <c r="S95" s="24">
        <v>0.58642627413488602</v>
      </c>
      <c r="T95" s="24">
        <v>0.59106103295199242</v>
      </c>
      <c r="U95" s="24">
        <v>0.59647061504805465</v>
      </c>
      <c r="V95" s="24">
        <v>0.60110975792883603</v>
      </c>
      <c r="W95" s="24">
        <v>0.60575157771406773</v>
      </c>
      <c r="X95" s="24">
        <v>0.61117116479557554</v>
      </c>
      <c r="Y95" s="24">
        <v>0.61582070655826759</v>
      </c>
      <c r="Z95" s="24">
        <v>0.6204746996230045</v>
      </c>
      <c r="AA95" s="24">
        <v>0.62513370439764748</v>
      </c>
      <c r="AB95" s="24">
        <v>0.63057629185542441</v>
      </c>
      <c r="AC95" s="24">
        <v>0.63524807784516613</v>
      </c>
      <c r="AD95" s="24">
        <v>0.63992667858223773</v>
      </c>
      <c r="AE95" s="24">
        <v>0.64461287177352278</v>
      </c>
      <c r="AF95" s="24">
        <v>0.65009083353958985</v>
      </c>
      <c r="AG95" s="24">
        <v>0.65479640964298869</v>
      </c>
      <c r="AH95" s="25">
        <v>0.65951228543834928</v>
      </c>
    </row>
    <row r="96" spans="1:34" x14ac:dyDescent="0.25">
      <c r="A96" s="23">
        <v>19</v>
      </c>
      <c r="B96" s="24">
        <v>0.47496617850993178</v>
      </c>
      <c r="C96" s="24">
        <v>0.48002599764563292</v>
      </c>
      <c r="D96" s="24">
        <v>0.48508935421177107</v>
      </c>
      <c r="E96" s="24">
        <v>0.49100032448817083</v>
      </c>
      <c r="F96" s="24">
        <v>0.49606944544283998</v>
      </c>
      <c r="G96" s="24">
        <v>0.501140569712485</v>
      </c>
      <c r="H96" s="24">
        <v>0.50621342988349516</v>
      </c>
      <c r="I96" s="24">
        <v>0.51213360428194177</v>
      </c>
      <c r="J96" s="24">
        <v>0.51720930897611428</v>
      </c>
      <c r="K96" s="24">
        <v>0.52228590348260995</v>
      </c>
      <c r="L96" s="24">
        <v>0.52736312061541502</v>
      </c>
      <c r="M96" s="24">
        <v>0.53328697107998257</v>
      </c>
      <c r="N96" s="24">
        <v>0.53836464904015069</v>
      </c>
      <c r="O96" s="24">
        <v>0.5434423491421202</v>
      </c>
      <c r="P96" s="24">
        <v>0.54852009842547578</v>
      </c>
      <c r="Q96" s="24">
        <v>0.5544442377926192</v>
      </c>
      <c r="R96" s="24">
        <v>0.55952218717586999</v>
      </c>
      <c r="S96" s="24">
        <v>0.5646002720853297</v>
      </c>
      <c r="T96" s="24">
        <v>0.56967851978778428</v>
      </c>
      <c r="U96" s="24">
        <v>0.57560338423632629</v>
      </c>
      <c r="V96" s="24">
        <v>0.58068210660969055</v>
      </c>
      <c r="W96" s="24">
        <v>0.58576132383242363</v>
      </c>
      <c r="X96" s="24">
        <v>0.59168813178513824</v>
      </c>
      <c r="Y96" s="24">
        <v>0.59676952480607814</v>
      </c>
      <c r="Z96" s="24">
        <v>0.60185243163406366</v>
      </c>
      <c r="AA96" s="24">
        <v>0.60693717411698223</v>
      </c>
      <c r="AB96" s="24">
        <v>0.61287212312311645</v>
      </c>
      <c r="AC96" s="24">
        <v>0.61796194697544715</v>
      </c>
      <c r="AD96" s="24">
        <v>0.62305465408021687</v>
      </c>
      <c r="AE96" s="24">
        <v>0.62815078358433485</v>
      </c>
      <c r="AF96" s="24">
        <v>0.63410141563199118</v>
      </c>
      <c r="AG96" s="24">
        <v>0.63920707453610526</v>
      </c>
      <c r="AH96" s="25">
        <v>0.64431810763739827</v>
      </c>
    </row>
    <row r="97" spans="1:34" x14ac:dyDescent="0.25">
      <c r="A97" s="23">
        <v>19.5</v>
      </c>
      <c r="B97" s="24">
        <v>0.44587909144498972</v>
      </c>
      <c r="C97" s="24">
        <v>0.45133021762495579</v>
      </c>
      <c r="D97" s="24">
        <v>0.45678904043425272</v>
      </c>
      <c r="E97" s="24">
        <v>0.46316632649556611</v>
      </c>
      <c r="F97" s="24">
        <v>0.46863910689775229</v>
      </c>
      <c r="G97" s="24">
        <v>0.47411729437389027</v>
      </c>
      <c r="H97" s="24">
        <v>0.47960038295039531</v>
      </c>
      <c r="I97" s="24">
        <v>0.48600283935106309</v>
      </c>
      <c r="J97" s="24">
        <v>0.49149481198865769</v>
      </c>
      <c r="K97" s="24">
        <v>0.49699008419765989</v>
      </c>
      <c r="L97" s="24">
        <v>0.50248815023208249</v>
      </c>
      <c r="M97" s="24">
        <v>0.50890541697226244</v>
      </c>
      <c r="N97" s="24">
        <v>0.51440782970554377</v>
      </c>
      <c r="O97" s="24">
        <v>0.51991168033981949</v>
      </c>
      <c r="P97" s="24">
        <v>0.52541675735470061</v>
      </c>
      <c r="Q97" s="24">
        <v>0.53184061532693105</v>
      </c>
      <c r="R97" s="24">
        <v>0.5373476246467711</v>
      </c>
      <c r="S97" s="24">
        <v>0.54285519125212178</v>
      </c>
      <c r="T97" s="24">
        <v>0.54836310384979492</v>
      </c>
      <c r="U97" s="24">
        <v>0.55478915728898004</v>
      </c>
      <c r="V97" s="24">
        <v>0.56029712309619473</v>
      </c>
      <c r="W97" s="24">
        <v>0.56580501151218798</v>
      </c>
      <c r="X97" s="24">
        <v>0.57223089434447716</v>
      </c>
      <c r="Y97" s="24">
        <v>0.57773890031082198</v>
      </c>
      <c r="Z97" s="24">
        <v>0.58324709240370509</v>
      </c>
      <c r="AA97" s="24">
        <v>0.58875555391104029</v>
      </c>
      <c r="AB97" s="24">
        <v>0.59518254396101355</v>
      </c>
      <c r="AC97" s="24">
        <v>0.60069187492347509</v>
      </c>
      <c r="AD97" s="24">
        <v>0.60620176745797738</v>
      </c>
      <c r="AE97" s="24">
        <v>0.61171252215145566</v>
      </c>
      <c r="AF97" s="24">
        <v>0.61814332946330053</v>
      </c>
      <c r="AG97" s="24">
        <v>0.62365724797605737</v>
      </c>
      <c r="AH97" s="25">
        <v>0.62917322500570327</v>
      </c>
    </row>
    <row r="98" spans="1:34" x14ac:dyDescent="0.25">
      <c r="A98" s="23">
        <v>20</v>
      </c>
      <c r="B98" s="24">
        <v>0.41792068741621452</v>
      </c>
      <c r="C98" s="24">
        <v>0.42370402975228061</v>
      </c>
      <c r="D98" s="24">
        <v>0.42950083773106312</v>
      </c>
      <c r="E98" s="24">
        <v>0.43627941295132211</v>
      </c>
      <c r="F98" s="24">
        <v>0.44210185965875282</v>
      </c>
      <c r="G98" s="24">
        <v>0.44793472701360382</v>
      </c>
      <c r="H98" s="24">
        <v>0.4537772704823162</v>
      </c>
      <c r="I98" s="24">
        <v>0.46060480774635287</v>
      </c>
      <c r="J98" s="24">
        <v>0.46646576274548129</v>
      </c>
      <c r="K98" s="24">
        <v>0.47233403688959402</v>
      </c>
      <c r="L98" s="24">
        <v>0.47820888587272908</v>
      </c>
      <c r="M98" s="24">
        <v>0.48507019323678191</v>
      </c>
      <c r="N98" s="24">
        <v>0.49095676272166983</v>
      </c>
      <c r="O98" s="24">
        <v>0.49684779568123699</v>
      </c>
      <c r="P98" s="24">
        <v>0.50274284203512032</v>
      </c>
      <c r="Q98" s="24">
        <v>0.50962486844780985</v>
      </c>
      <c r="R98" s="24">
        <v>0.51552706724311548</v>
      </c>
      <c r="S98" s="24">
        <v>0.52143185489772559</v>
      </c>
      <c r="T98" s="24">
        <v>0.52733878155847813</v>
      </c>
      <c r="U98" s="24">
        <v>0.53423229931079474</v>
      </c>
      <c r="V98" s="24">
        <v>0.54014234565112196</v>
      </c>
      <c r="W98" s="24">
        <v>0.54605335217413076</v>
      </c>
      <c r="X98" s="24">
        <v>0.55295053257869164</v>
      </c>
      <c r="Y98" s="24">
        <v>0.55886308633559645</v>
      </c>
      <c r="Z98" s="24">
        <v>0.56477610835302461</v>
      </c>
      <c r="AA98" s="24">
        <v>0.57068944335891492</v>
      </c>
      <c r="AB98" s="24">
        <v>0.57758852263253779</v>
      </c>
      <c r="AC98" s="24">
        <v>0.58350200311066658</v>
      </c>
      <c r="AD98" s="24">
        <v>0.58941533329492868</v>
      </c>
      <c r="AE98" s="24">
        <v>0.59532857521228577</v>
      </c>
      <c r="AF98" s="24">
        <v>0.60222743145523894</v>
      </c>
      <c r="AG98" s="24">
        <v>0.60814095954255498</v>
      </c>
      <c r="AH98" s="25">
        <v>0.61405484028096236</v>
      </c>
    </row>
    <row r="99" spans="1:34" x14ac:dyDescent="0.25">
      <c r="A99" s="26">
        <v>20.5</v>
      </c>
      <c r="B99" s="27">
        <v>0.39180494705358032</v>
      </c>
      <c r="C99" s="27">
        <v>0.3978445878155763</v>
      </c>
      <c r="D99" s="27">
        <v>0.40390507304816592</v>
      </c>
      <c r="E99" s="27">
        <v>0.41100027948572732</v>
      </c>
      <c r="F99" s="27">
        <v>0.41710157251412178</v>
      </c>
      <c r="G99" s="27">
        <v>0.42321990957789613</v>
      </c>
      <c r="H99" s="27">
        <v>0.42935430758351778</v>
      </c>
      <c r="I99" s="27">
        <v>0.43653009325639142</v>
      </c>
      <c r="J99" s="27">
        <v>0.4426959181931549</v>
      </c>
      <c r="K99" s="27">
        <v>0.44887469166297089</v>
      </c>
      <c r="L99" s="27">
        <v>0.45506543079990419</v>
      </c>
      <c r="M99" s="27">
        <v>0.46230177182041288</v>
      </c>
      <c r="N99" s="27">
        <v>0.46851509319339357</v>
      </c>
      <c r="O99" s="27">
        <v>0.47473751342923087</v>
      </c>
      <c r="P99" s="27">
        <v>0.48096834388758758</v>
      </c>
      <c r="Q99" s="27">
        <v>0.48824735726043539</v>
      </c>
      <c r="R99" s="27">
        <v>0.4944940482280773</v>
      </c>
      <c r="S99" s="27">
        <v>0.50074696944330888</v>
      </c>
      <c r="T99" s="27">
        <v>0.50700543249299435</v>
      </c>
      <c r="U99" s="27">
        <v>0.51431305856525389</v>
      </c>
      <c r="V99" s="27">
        <v>0.52058119569594474</v>
      </c>
      <c r="W99" s="27">
        <v>0.52685294039771091</v>
      </c>
      <c r="X99" s="27">
        <v>0.53417400975155893</v>
      </c>
      <c r="Y99" s="27">
        <v>0.54045221930216436</v>
      </c>
      <c r="Z99" s="27">
        <v>0.5467327890617697</v>
      </c>
      <c r="AA99" s="27">
        <v>0.5530153251983404</v>
      </c>
      <c r="AB99" s="27">
        <v>0.56034691055974162</v>
      </c>
      <c r="AC99" s="27">
        <v>0.56663235611706297</v>
      </c>
      <c r="AD99" s="27">
        <v>0.57291854932910358</v>
      </c>
      <c r="AE99" s="27">
        <v>0.57920531366285022</v>
      </c>
      <c r="AF99" s="27">
        <v>0.58654046118815839</v>
      </c>
      <c r="AG99" s="27">
        <v>0.59282812197394519</v>
      </c>
      <c r="AH99" s="28">
        <v>0.59911603935951674</v>
      </c>
    </row>
    <row r="102" spans="1:34" ht="28.9" customHeight="1" x14ac:dyDescent="0.5">
      <c r="A102" s="1" t="s">
        <v>17</v>
      </c>
      <c r="B102" s="1"/>
    </row>
    <row r="103" spans="1:34" x14ac:dyDescent="0.25">
      <c r="A103" s="17" t="s">
        <v>12</v>
      </c>
      <c r="B103" s="18" t="s">
        <v>16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34" x14ac:dyDescent="0.25">
      <c r="A104" s="20" t="s">
        <v>14</v>
      </c>
      <c r="B104" s="21">
        <v>0</v>
      </c>
      <c r="C104" s="21">
        <v>5</v>
      </c>
      <c r="D104" s="21">
        <v>10</v>
      </c>
      <c r="E104" s="21">
        <v>15</v>
      </c>
      <c r="F104" s="21">
        <v>20</v>
      </c>
      <c r="G104" s="21">
        <v>25</v>
      </c>
      <c r="H104" s="21">
        <v>30</v>
      </c>
      <c r="I104" s="21">
        <v>35</v>
      </c>
      <c r="J104" s="21">
        <v>40</v>
      </c>
      <c r="K104" s="21">
        <v>45</v>
      </c>
      <c r="L104" s="21">
        <v>50</v>
      </c>
      <c r="M104" s="21">
        <v>55</v>
      </c>
      <c r="N104" s="21">
        <v>60</v>
      </c>
      <c r="O104" s="21">
        <v>65</v>
      </c>
      <c r="P104" s="21">
        <v>70</v>
      </c>
      <c r="Q104" s="21">
        <v>75</v>
      </c>
      <c r="R104" s="22">
        <v>80</v>
      </c>
    </row>
    <row r="105" spans="1:34" x14ac:dyDescent="0.25">
      <c r="A105" s="23">
        <v>4.5</v>
      </c>
      <c r="B105" s="24">
        <v>5.9160729745016196</v>
      </c>
      <c r="C105" s="24">
        <v>5.9631653638567759</v>
      </c>
      <c r="D105" s="24">
        <v>6.0107559191169164</v>
      </c>
      <c r="E105" s="24">
        <v>6.0588488301472774</v>
      </c>
      <c r="F105" s="24">
        <v>6.1074482868130984</v>
      </c>
      <c r="G105" s="24">
        <v>6.1565584789796173</v>
      </c>
      <c r="H105" s="24">
        <v>6.2061835965120729</v>
      </c>
      <c r="I105" s="24">
        <v>6.256327829275703</v>
      </c>
      <c r="J105" s="24">
        <v>6.3069953671357473</v>
      </c>
      <c r="K105" s="24">
        <v>6.358190399957441</v>
      </c>
      <c r="L105" s="24">
        <v>6.4099171176060263</v>
      </c>
      <c r="M105" s="24">
        <v>6.462179738359267</v>
      </c>
      <c r="N105" s="24">
        <v>6.5149825941450494</v>
      </c>
      <c r="O105" s="24">
        <v>6.5683300453037852</v>
      </c>
      <c r="P105" s="24">
        <v>6.6222264521758847</v>
      </c>
      <c r="Q105" s="24">
        <v>6.6766761751017674</v>
      </c>
      <c r="R105" s="25">
        <v>6.7316835744218393</v>
      </c>
    </row>
    <row r="106" spans="1:34" x14ac:dyDescent="0.25">
      <c r="A106" s="23">
        <v>5</v>
      </c>
      <c r="B106" s="24">
        <v>5.2615943974098638</v>
      </c>
      <c r="C106" s="24">
        <v>5.3035979245639604</v>
      </c>
      <c r="D106" s="24">
        <v>5.3460668003585541</v>
      </c>
      <c r="E106" s="24">
        <v>5.3890050766033477</v>
      </c>
      <c r="F106" s="24">
        <v>5.4324168051080326</v>
      </c>
      <c r="G106" s="24">
        <v>5.4763060376823134</v>
      </c>
      <c r="H106" s="24">
        <v>5.5206768261358841</v>
      </c>
      <c r="I106" s="24">
        <v>5.5655332222784448</v>
      </c>
      <c r="J106" s="24">
        <v>5.6108792779196914</v>
      </c>
      <c r="K106" s="24">
        <v>5.6567190448693214</v>
      </c>
      <c r="L106" s="24">
        <v>5.7030565749370341</v>
      </c>
      <c r="M106" s="24">
        <v>5.7498959483450527</v>
      </c>
      <c r="N106" s="24">
        <v>5.7972413589657279</v>
      </c>
      <c r="O106" s="24">
        <v>5.8450970290839273</v>
      </c>
      <c r="P106" s="24">
        <v>5.8934671809845218</v>
      </c>
      <c r="Q106" s="24">
        <v>5.9423560369523853</v>
      </c>
      <c r="R106" s="25">
        <v>5.991767819272388</v>
      </c>
    </row>
    <row r="107" spans="1:34" x14ac:dyDescent="0.25">
      <c r="A107" s="23">
        <v>5.5</v>
      </c>
      <c r="B107" s="24">
        <v>4.6729318544526919</v>
      </c>
      <c r="C107" s="24">
        <v>4.7102306441296573</v>
      </c>
      <c r="D107" s="24">
        <v>4.7479630831093687</v>
      </c>
      <c r="E107" s="24">
        <v>4.786133085145984</v>
      </c>
      <c r="F107" s="24">
        <v>4.8247445639936597</v>
      </c>
      <c r="G107" s="24">
        <v>4.8638014334065547</v>
      </c>
      <c r="H107" s="24">
        <v>4.9033076071388244</v>
      </c>
      <c r="I107" s="24">
        <v>4.943266998944627</v>
      </c>
      <c r="J107" s="24">
        <v>4.9836835225781204</v>
      </c>
      <c r="K107" s="24">
        <v>5.0245610917934611</v>
      </c>
      <c r="L107" s="24">
        <v>5.0659036203448071</v>
      </c>
      <c r="M107" s="24">
        <v>5.1077150503988422</v>
      </c>
      <c r="N107" s="24">
        <v>5.1499994377723732</v>
      </c>
      <c r="O107" s="24">
        <v>5.1927608666947309</v>
      </c>
      <c r="P107" s="24">
        <v>5.2360034213952433</v>
      </c>
      <c r="Q107" s="24">
        <v>5.2797311861032474</v>
      </c>
      <c r="R107" s="25">
        <v>5.3239482450480713</v>
      </c>
    </row>
    <row r="108" spans="1:34" x14ac:dyDescent="0.25">
      <c r="A108" s="23">
        <v>6</v>
      </c>
      <c r="B108" s="24">
        <v>4.1453621778190994</v>
      </c>
      <c r="C108" s="24">
        <v>4.1783263323745228</v>
      </c>
      <c r="D108" s="24">
        <v>4.2116935548216707</v>
      </c>
      <c r="E108" s="24">
        <v>4.2454676208591584</v>
      </c>
      <c r="F108" s="24">
        <v>4.2796523061856027</v>
      </c>
      <c r="G108" s="24">
        <v>4.3142513864996221</v>
      </c>
      <c r="H108" s="24">
        <v>4.3492686374998319</v>
      </c>
      <c r="I108" s="24">
        <v>4.3847078348848489</v>
      </c>
      <c r="J108" s="24">
        <v>4.4205727543532927</v>
      </c>
      <c r="K108" s="24">
        <v>4.4568671716037764</v>
      </c>
      <c r="L108" s="24">
        <v>4.493594862334918</v>
      </c>
      <c r="M108" s="24">
        <v>4.5307596306578644</v>
      </c>
      <c r="N108" s="24">
        <v>4.5683653943338776</v>
      </c>
      <c r="O108" s="24">
        <v>4.6064160995367489</v>
      </c>
      <c r="P108" s="24">
        <v>4.6449156924402697</v>
      </c>
      <c r="Q108" s="24">
        <v>4.6838681192182303</v>
      </c>
      <c r="R108" s="25">
        <v>4.7232773260444221</v>
      </c>
    </row>
    <row r="109" spans="1:34" x14ac:dyDescent="0.25">
      <c r="A109" s="23">
        <v>6.5</v>
      </c>
      <c r="B109" s="24">
        <v>3.674338082856702</v>
      </c>
      <c r="C109" s="24">
        <v>3.7033236822778348</v>
      </c>
      <c r="D109" s="24">
        <v>3.732682886106399</v>
      </c>
      <c r="E109" s="24">
        <v>3.7624193319854689</v>
      </c>
      <c r="F109" s="24">
        <v>3.792536657558125</v>
      </c>
      <c r="G109" s="24">
        <v>3.8230385004674399</v>
      </c>
      <c r="H109" s="24">
        <v>3.8539284983564919</v>
      </c>
      <c r="I109" s="24">
        <v>3.885210288868358</v>
      </c>
      <c r="J109" s="24">
        <v>3.916887509646112</v>
      </c>
      <c r="K109" s="24">
        <v>3.9489637983328341</v>
      </c>
      <c r="L109" s="24">
        <v>3.9814427925715981</v>
      </c>
      <c r="M109" s="24">
        <v>4.0143281584180084</v>
      </c>
      <c r="N109" s="24">
        <v>4.047623675577789</v>
      </c>
      <c r="O109" s="24">
        <v>4.08133315216919</v>
      </c>
      <c r="P109" s="24">
        <v>4.1154603963104606</v>
      </c>
      <c r="Q109" s="24">
        <v>4.1500092161198561</v>
      </c>
      <c r="R109" s="25">
        <v>4.1849834197156239</v>
      </c>
    </row>
    <row r="110" spans="1:34" x14ac:dyDescent="0.25">
      <c r="A110" s="23">
        <v>7</v>
      </c>
      <c r="B110" s="24">
        <v>3.25548816807179</v>
      </c>
      <c r="C110" s="24">
        <v>3.280837269977539</v>
      </c>
      <c r="D110" s="24">
        <v>3.3065316307331591</v>
      </c>
      <c r="E110" s="24">
        <v>3.332574749926184</v>
      </c>
      <c r="F110" s="24">
        <v>3.3589701271441492</v>
      </c>
      <c r="G110" s="24">
        <v>3.385721261974592</v>
      </c>
      <c r="H110" s="24">
        <v>3.4128316540050472</v>
      </c>
      <c r="I110" s="24">
        <v>3.4403048028230532</v>
      </c>
      <c r="J110" s="24">
        <v>3.4681442080161422</v>
      </c>
      <c r="K110" s="24">
        <v>3.4963533691718531</v>
      </c>
      <c r="L110" s="24">
        <v>3.5249357858777208</v>
      </c>
      <c r="M110" s="24">
        <v>3.5538949861338112</v>
      </c>
      <c r="N110" s="24">
        <v>3.5832346115903029</v>
      </c>
      <c r="O110" s="24">
        <v>3.6129583323099101</v>
      </c>
      <c r="P110" s="24">
        <v>3.6430698183553392</v>
      </c>
      <c r="Q110" s="24">
        <v>3.6735727397893032</v>
      </c>
      <c r="R110" s="25">
        <v>3.7044707666745111</v>
      </c>
    </row>
    <row r="111" spans="1:34" x14ac:dyDescent="0.25">
      <c r="A111" s="23">
        <v>7.5</v>
      </c>
      <c r="B111" s="24">
        <v>2.884616915129282</v>
      </c>
      <c r="C111" s="24">
        <v>2.9066575547702169</v>
      </c>
      <c r="D111" s="24">
        <v>2.929016225630189</v>
      </c>
      <c r="E111" s="24">
        <v>2.951696289241196</v>
      </c>
      <c r="F111" s="24">
        <v>2.9747011071352318</v>
      </c>
      <c r="G111" s="24">
        <v>2.998034040844292</v>
      </c>
      <c r="H111" s="24">
        <v>3.021698451900372</v>
      </c>
      <c r="I111" s="24">
        <v>3.045697701835469</v>
      </c>
      <c r="J111" s="24">
        <v>3.0700351521815752</v>
      </c>
      <c r="K111" s="24">
        <v>3.0947141644706879</v>
      </c>
      <c r="L111" s="24">
        <v>3.1197381002348039</v>
      </c>
      <c r="M111" s="24">
        <v>3.1451103494184451</v>
      </c>
      <c r="N111" s="24">
        <v>3.1708344156162531</v>
      </c>
      <c r="O111" s="24">
        <v>3.196913830835399</v>
      </c>
      <c r="P111" s="24">
        <v>3.223352127083051</v>
      </c>
      <c r="Q111" s="24">
        <v>3.250152836366381</v>
      </c>
      <c r="R111" s="25">
        <v>3.2773194906925571</v>
      </c>
    </row>
    <row r="112" spans="1:34" x14ac:dyDescent="0.25">
      <c r="A112" s="23">
        <v>8</v>
      </c>
      <c r="B112" s="24">
        <v>2.5577046888527599</v>
      </c>
      <c r="C112" s="24">
        <v>2.5767508791111071</v>
      </c>
      <c r="D112" s="24">
        <v>2.5960889908843918</v>
      </c>
      <c r="E112" s="24">
        <v>2.61572224764907</v>
      </c>
      <c r="F112" s="24">
        <v>2.635653872881595</v>
      </c>
      <c r="G112" s="24">
        <v>2.6558870900584242</v>
      </c>
      <c r="H112" s="24">
        <v>2.676425122656009</v>
      </c>
      <c r="I112" s="24">
        <v>2.6972711941508072</v>
      </c>
      <c r="J112" s="24">
        <v>2.7184285280192722</v>
      </c>
      <c r="K112" s="24">
        <v>2.7399003477378598</v>
      </c>
      <c r="L112" s="24">
        <v>2.7616898767830249</v>
      </c>
      <c r="M112" s="24">
        <v>2.7838003670437521</v>
      </c>
      <c r="N112" s="24">
        <v>2.80623518405914</v>
      </c>
      <c r="O112" s="24">
        <v>2.8289977217808202</v>
      </c>
      <c r="P112" s="24">
        <v>2.8520913741604201</v>
      </c>
      <c r="Q112" s="24">
        <v>2.8755195351495688</v>
      </c>
      <c r="R112" s="25">
        <v>2.8992855986998989</v>
      </c>
    </row>
    <row r="113" spans="1:18" x14ac:dyDescent="0.25">
      <c r="A113" s="23">
        <v>8.5</v>
      </c>
      <c r="B113" s="24">
        <v>2.2709077372244488</v>
      </c>
      <c r="C113" s="24">
        <v>2.2872594686140961</v>
      </c>
      <c r="D113" s="24">
        <v>2.3038781297413111</v>
      </c>
      <c r="E113" s="24">
        <v>2.3207668060270081</v>
      </c>
      <c r="F113" s="24">
        <v>2.337928582892101</v>
      </c>
      <c r="G113" s="24">
        <v>2.3553665457575059</v>
      </c>
      <c r="H113" s="24">
        <v>2.3730837800441358</v>
      </c>
      <c r="I113" s="24">
        <v>2.3910833711729058</v>
      </c>
      <c r="J113" s="24">
        <v>2.4093684045647299</v>
      </c>
      <c r="K113" s="24">
        <v>2.4279419656405241</v>
      </c>
      <c r="L113" s="24">
        <v>2.446807139821201</v>
      </c>
      <c r="M113" s="24">
        <v>2.465967040940205</v>
      </c>
      <c r="N113" s="24">
        <v>2.4854248964810952</v>
      </c>
      <c r="O113" s="24">
        <v>2.505183962339963</v>
      </c>
      <c r="P113" s="24">
        <v>2.5252474944128931</v>
      </c>
      <c r="Q113" s="24">
        <v>2.5456187485959791</v>
      </c>
      <c r="R113" s="25">
        <v>2.5663009807853059</v>
      </c>
    </row>
    <row r="114" spans="1:18" x14ac:dyDescent="0.25">
      <c r="A114" s="23">
        <v>9</v>
      </c>
      <c r="B114" s="24">
        <v>2.02055819138522</v>
      </c>
      <c r="C114" s="24">
        <v>2.0345014320517141</v>
      </c>
      <c r="D114" s="24">
        <v>2.0486877286051359</v>
      </c>
      <c r="E114" s="24">
        <v>2.0631200284108608</v>
      </c>
      <c r="F114" s="24">
        <v>2.077801278834261</v>
      </c>
      <c r="G114" s="24">
        <v>2.0927344272407109</v>
      </c>
      <c r="H114" s="24">
        <v>2.1079224209955849</v>
      </c>
      <c r="I114" s="24">
        <v>2.123368207464257</v>
      </c>
      <c r="J114" s="24">
        <v>2.1390747340121021</v>
      </c>
      <c r="K114" s="24">
        <v>2.155044948004492</v>
      </c>
      <c r="L114" s="24">
        <v>2.1712817968068032</v>
      </c>
      <c r="M114" s="24">
        <v>2.1877882561969368</v>
      </c>
      <c r="N114" s="24">
        <v>2.2045674156029138</v>
      </c>
      <c r="O114" s="24">
        <v>2.2216223928652812</v>
      </c>
      <c r="P114" s="24">
        <v>2.2389563058245878</v>
      </c>
      <c r="Q114" s="24">
        <v>2.2565722723213821</v>
      </c>
      <c r="R114" s="25">
        <v>2.274473410196213</v>
      </c>
    </row>
    <row r="115" spans="1:18" x14ac:dyDescent="0.25">
      <c r="A115" s="23">
        <v>9.5</v>
      </c>
      <c r="B115" s="24">
        <v>1.8031640656345931</v>
      </c>
      <c r="C115" s="24">
        <v>1.81497076135514</v>
      </c>
      <c r="D115" s="24">
        <v>1.826997757038707</v>
      </c>
      <c r="E115" s="24">
        <v>1.839247861995126</v>
      </c>
      <c r="F115" s="24">
        <v>1.8517238855342311</v>
      </c>
      <c r="G115" s="24">
        <v>1.864428636965856</v>
      </c>
      <c r="H115" s="24">
        <v>1.877364925599833</v>
      </c>
      <c r="I115" s="24">
        <v>1.890535560745997</v>
      </c>
      <c r="J115" s="24">
        <v>1.9039433517141819</v>
      </c>
      <c r="K115" s="24">
        <v>1.91759110781422</v>
      </c>
      <c r="L115" s="24">
        <v>1.931481638355945</v>
      </c>
      <c r="M115" s="24">
        <v>1.945617781061721</v>
      </c>
      <c r="N115" s="24">
        <v>1.960002487304026</v>
      </c>
      <c r="O115" s="24">
        <v>1.974638736867866</v>
      </c>
      <c r="P115" s="24">
        <v>1.989529509538251</v>
      </c>
      <c r="Q115" s="24">
        <v>2.0046777851001898</v>
      </c>
      <c r="R115" s="25">
        <v>2.0200865433386892</v>
      </c>
    </row>
    <row r="116" spans="1:18" x14ac:dyDescent="0.25">
      <c r="A116" s="23">
        <v>10</v>
      </c>
      <c r="B116" s="24">
        <v>1.615409257430743</v>
      </c>
      <c r="C116" s="24">
        <v>1.625337331614211</v>
      </c>
      <c r="D116" s="24">
        <v>1.6354640677635179</v>
      </c>
      <c r="E116" s="24">
        <v>1.6457921371329589</v>
      </c>
      <c r="F116" s="24">
        <v>1.6563242109768259</v>
      </c>
      <c r="G116" s="24">
        <v>1.6670629605494129</v>
      </c>
      <c r="H116" s="24">
        <v>1.678011057105012</v>
      </c>
      <c r="I116" s="24">
        <v>1.689171171897917</v>
      </c>
      <c r="J116" s="24">
        <v>1.700545976182422</v>
      </c>
      <c r="K116" s="24">
        <v>1.7121381412128169</v>
      </c>
      <c r="L116" s="24">
        <v>1.7239503382433981</v>
      </c>
      <c r="M116" s="24">
        <v>1.7359852669409861</v>
      </c>
      <c r="N116" s="24">
        <v>1.7482457406225189</v>
      </c>
      <c r="O116" s="24">
        <v>1.760734601017466</v>
      </c>
      <c r="P116" s="24">
        <v>1.7734546898552921</v>
      </c>
      <c r="Q116" s="24">
        <v>1.786408848865467</v>
      </c>
      <c r="R116" s="25">
        <v>1.7995999197774559</v>
      </c>
    </row>
    <row r="117" spans="1:18" x14ac:dyDescent="0.25">
      <c r="A117" s="23">
        <v>10.5</v>
      </c>
      <c r="B117" s="24">
        <v>1.4541535473904861</v>
      </c>
      <c r="C117" s="24">
        <v>1.4624469010773971</v>
      </c>
      <c r="D117" s="24">
        <v>1.470918396659701</v>
      </c>
      <c r="E117" s="24">
        <v>1.4795705673361501</v>
      </c>
      <c r="F117" s="24">
        <v>1.4884059463054971</v>
      </c>
      <c r="G117" s="24">
        <v>1.497427066766494</v>
      </c>
      <c r="H117" s="24">
        <v>1.5066364619178929</v>
      </c>
      <c r="I117" s="24">
        <v>1.516036664958448</v>
      </c>
      <c r="J117" s="24">
        <v>1.5256302090869109</v>
      </c>
      <c r="K117" s="24">
        <v>1.535419627502034</v>
      </c>
      <c r="L117" s="24">
        <v>1.545407453402571</v>
      </c>
      <c r="M117" s="24">
        <v>1.555596248399802</v>
      </c>
      <c r="N117" s="24">
        <v>1.5659886877551259</v>
      </c>
      <c r="O117" s="24">
        <v>1.5765874751424691</v>
      </c>
      <c r="P117" s="24">
        <v>1.58739531423576</v>
      </c>
      <c r="Q117" s="24">
        <v>1.598414908708923</v>
      </c>
      <c r="R117" s="25">
        <v>1.609648962235888</v>
      </c>
    </row>
    <row r="118" spans="1:18" x14ac:dyDescent="0.25">
      <c r="A118" s="23">
        <v>11</v>
      </c>
      <c r="B118" s="24">
        <v>1.3164325992892889</v>
      </c>
      <c r="C118" s="24">
        <v>1.323321111151831</v>
      </c>
      <c r="D118" s="24">
        <v>1.330368362766047</v>
      </c>
      <c r="E118" s="24">
        <v>1.3375767492751509</v>
      </c>
      <c r="F118" s="24">
        <v>1.344948665822354</v>
      </c>
      <c r="G118" s="24">
        <v>1.352486507550867</v>
      </c>
      <c r="H118" s="24">
        <v>1.3601926696039039</v>
      </c>
      <c r="I118" s="24">
        <v>1.368069547124678</v>
      </c>
      <c r="J118" s="24">
        <v>1.376119535256398</v>
      </c>
      <c r="K118" s="24">
        <v>1.3843450291422781</v>
      </c>
      <c r="L118" s="24">
        <v>1.3927484239255301</v>
      </c>
      <c r="M118" s="24">
        <v>1.4013321431618939</v>
      </c>
      <c r="N118" s="24">
        <v>1.41009872405723</v>
      </c>
      <c r="O118" s="24">
        <v>1.4190507322299231</v>
      </c>
      <c r="P118" s="24">
        <v>1.4281907332983581</v>
      </c>
      <c r="Q118" s="24">
        <v>1.437521292880924</v>
      </c>
      <c r="R118" s="25">
        <v>1.4470449765960069</v>
      </c>
    </row>
    <row r="119" spans="1:18" x14ac:dyDescent="0.25">
      <c r="A119" s="23">
        <v>11.5</v>
      </c>
      <c r="B119" s="24">
        <v>1.1994579600612729</v>
      </c>
      <c r="C119" s="24">
        <v>1.205157486403289</v>
      </c>
      <c r="D119" s="24">
        <v>1.210997468279992</v>
      </c>
      <c r="E119" s="24">
        <v>1.216980162779056</v>
      </c>
      <c r="F119" s="24">
        <v>1.2231078269881499</v>
      </c>
      <c r="G119" s="24">
        <v>1.2293827179949479</v>
      </c>
      <c r="H119" s="24">
        <v>1.2358070928871201</v>
      </c>
      <c r="I119" s="24">
        <v>1.2423832087523381</v>
      </c>
      <c r="J119" s="24">
        <v>1.249113322678274</v>
      </c>
      <c r="K119" s="24">
        <v>1.2559996917526</v>
      </c>
      <c r="L119" s="24">
        <v>1.2630445730629869</v>
      </c>
      <c r="M119" s="24">
        <v>1.2702502521096359</v>
      </c>
      <c r="N119" s="24">
        <v>1.2776191280428639</v>
      </c>
      <c r="O119" s="24">
        <v>1.2851536284255161</v>
      </c>
      <c r="P119" s="24">
        <v>1.29285618082044</v>
      </c>
      <c r="Q119" s="24">
        <v>1.3007292127904799</v>
      </c>
      <c r="R119" s="25">
        <v>1.3087751518984829</v>
      </c>
    </row>
    <row r="120" spans="1:18" x14ac:dyDescent="0.25">
      <c r="A120" s="23">
        <v>12</v>
      </c>
      <c r="B120" s="24">
        <v>1.100617059799198</v>
      </c>
      <c r="C120" s="24">
        <v>1.105329434556193</v>
      </c>
      <c r="D120" s="24">
        <v>1.110165098557619</v>
      </c>
      <c r="E120" s="24">
        <v>1.1151261708356071</v>
      </c>
      <c r="F120" s="24">
        <v>1.12021477042229</v>
      </c>
      <c r="G120" s="24">
        <v>1.125433016349797</v>
      </c>
      <c r="H120" s="24">
        <v>1.1307830276502611</v>
      </c>
      <c r="I120" s="24">
        <v>1.136266923355812</v>
      </c>
      <c r="J120" s="24">
        <v>1.1418868224985821</v>
      </c>
      <c r="K120" s="24">
        <v>1.1476448441107019</v>
      </c>
      <c r="L120" s="24">
        <v>1.153543107224303</v>
      </c>
      <c r="M120" s="24">
        <v>1.1595837592840439</v>
      </c>
      <c r="N120" s="24">
        <v>1.165769061384704</v>
      </c>
      <c r="O120" s="24">
        <v>1.1721013030335869</v>
      </c>
      <c r="P120" s="24">
        <v>1.1785827737379979</v>
      </c>
      <c r="Q120" s="24">
        <v>1.1852157630052429</v>
      </c>
      <c r="R120" s="25">
        <v>1.192002560342629</v>
      </c>
    </row>
    <row r="121" spans="1:18" x14ac:dyDescent="0.25">
      <c r="A121" s="23">
        <v>12.5</v>
      </c>
      <c r="B121" s="24">
        <v>1.0174732117544789</v>
      </c>
      <c r="C121" s="24">
        <v>1.0213862464936161</v>
      </c>
      <c r="D121" s="24">
        <v>1.025406522113659</v>
      </c>
      <c r="E121" s="24">
        <v>1.029536019591198</v>
      </c>
      <c r="F121" s="24">
        <v>1.0337767199028229</v>
      </c>
      <c r="G121" s="24">
        <v>1.038130604025127</v>
      </c>
      <c r="H121" s="24">
        <v>1.042599652934699</v>
      </c>
      <c r="I121" s="24">
        <v>1.047185847608131</v>
      </c>
      <c r="J121" s="24">
        <v>1.0518911690220121</v>
      </c>
      <c r="K121" s="24">
        <v>1.056717598152934</v>
      </c>
      <c r="L121" s="24">
        <v>1.061667115977486</v>
      </c>
      <c r="M121" s="24">
        <v>1.06674173188479</v>
      </c>
      <c r="N121" s="24">
        <v>1.0719435689140799</v>
      </c>
      <c r="O121" s="24">
        <v>1.0772747785171231</v>
      </c>
      <c r="P121" s="24">
        <v>1.082737512145683</v>
      </c>
      <c r="Q121" s="24">
        <v>1.088333921251524</v>
      </c>
      <c r="R121" s="25">
        <v>1.094066157286413</v>
      </c>
    </row>
    <row r="122" spans="1:18" x14ac:dyDescent="0.25">
      <c r="A122" s="23">
        <v>13</v>
      </c>
      <c r="B122" s="24">
        <v>0.94776561233716994</v>
      </c>
      <c r="C122" s="24">
        <v>0.95105309625727186</v>
      </c>
      <c r="D122" s="24">
        <v>0.9544328906214844</v>
      </c>
      <c r="E122" s="24">
        <v>0.95790683835085755</v>
      </c>
      <c r="F122" s="24">
        <v>0.96147678236644107</v>
      </c>
      <c r="G122" s="24">
        <v>0.96514456558928607</v>
      </c>
      <c r="H122" s="24">
        <v>0.96891203094044176</v>
      </c>
      <c r="I122" s="24">
        <v>0.97278102134095945</v>
      </c>
      <c r="J122" s="24">
        <v>0.97675337971188836</v>
      </c>
      <c r="K122" s="24">
        <v>0.98083094897427925</v>
      </c>
      <c r="L122" s="24">
        <v>0.98501557204918211</v>
      </c>
      <c r="M122" s="24">
        <v>0.98930912027017615</v>
      </c>
      <c r="N122" s="24">
        <v>0.99371357862095733</v>
      </c>
      <c r="O122" s="24">
        <v>0.99823096049774995</v>
      </c>
      <c r="P122" s="24">
        <v>1.002863279296778</v>
      </c>
      <c r="Q122" s="24">
        <v>1.007612548414268</v>
      </c>
      <c r="R122" s="25">
        <v>1.012480781246442</v>
      </c>
    </row>
    <row r="123" spans="1:18" x14ac:dyDescent="0.25">
      <c r="A123" s="23">
        <v>13.5</v>
      </c>
      <c r="B123" s="24">
        <v>0.88940934111599468</v>
      </c>
      <c r="C123" s="24">
        <v>0.8922310410475448</v>
      </c>
      <c r="D123" s="24">
        <v>0.89513123891314028</v>
      </c>
      <c r="E123" s="24">
        <v>0.89811163957829143</v>
      </c>
      <c r="F123" s="24">
        <v>0.90117394790850713</v>
      </c>
      <c r="G123" s="24">
        <v>0.90431986876929804</v>
      </c>
      <c r="H123" s="24">
        <v>0.90755110702617292</v>
      </c>
      <c r="I123" s="24">
        <v>0.91086936754464265</v>
      </c>
      <c r="J123" s="24">
        <v>0.91427635519021588</v>
      </c>
      <c r="K123" s="24">
        <v>0.91777377482840339</v>
      </c>
      <c r="L123" s="24">
        <v>0.92136333132471415</v>
      </c>
      <c r="M123" s="24">
        <v>0.92504675795718716</v>
      </c>
      <c r="N123" s="24">
        <v>0.9288259016539776</v>
      </c>
      <c r="O123" s="24">
        <v>0.93270263775576978</v>
      </c>
      <c r="P123" s="24">
        <v>0.93667884160324699</v>
      </c>
      <c r="Q123" s="24">
        <v>0.9407563885370942</v>
      </c>
      <c r="R123" s="25">
        <v>0.94493715389799493</v>
      </c>
    </row>
    <row r="124" spans="1:18" x14ac:dyDescent="0.25">
      <c r="A124" s="23">
        <v>14</v>
      </c>
      <c r="B124" s="24">
        <v>0.84049536081830212</v>
      </c>
      <c r="C124" s="24">
        <v>0.84299702122344278</v>
      </c>
      <c r="D124" s="24">
        <v>0.84556448497929448</v>
      </c>
      <c r="E124" s="24">
        <v>0.848199318895827</v>
      </c>
      <c r="F124" s="24">
        <v>0.85090308978300899</v>
      </c>
      <c r="G124" s="24">
        <v>0.85367736445081044</v>
      </c>
      <c r="H124" s="24">
        <v>0.85652370970919978</v>
      </c>
      <c r="I124" s="24">
        <v>0.85944369236814711</v>
      </c>
      <c r="J124" s="24">
        <v>0.86243887923762119</v>
      </c>
      <c r="K124" s="24">
        <v>0.86551083712759158</v>
      </c>
      <c r="L124" s="24">
        <v>0.86866113284802726</v>
      </c>
      <c r="M124" s="24">
        <v>0.87189136162142666</v>
      </c>
      <c r="N124" s="24">
        <v>0.87520323232040442</v>
      </c>
      <c r="O124" s="24">
        <v>0.87859848223010406</v>
      </c>
      <c r="P124" s="24">
        <v>0.88207884863566932</v>
      </c>
      <c r="Q124" s="24">
        <v>0.88564606882224362</v>
      </c>
      <c r="R124" s="25">
        <v>0.88930188007497057</v>
      </c>
    </row>
    <row r="125" spans="1:18" x14ac:dyDescent="0.25">
      <c r="A125" s="23">
        <v>14.5</v>
      </c>
      <c r="B125" s="24">
        <v>0.79929051733009449</v>
      </c>
      <c r="C125" s="24">
        <v>0.80160386030262754</v>
      </c>
      <c r="D125" s="24">
        <v>0.80397142996926807</v>
      </c>
      <c r="E125" s="24">
        <v>0.80639465508444519</v>
      </c>
      <c r="F125" s="24">
        <v>0.80887496440258699</v>
      </c>
      <c r="G125" s="24">
        <v>0.81141378667812303</v>
      </c>
      <c r="H125" s="24">
        <v>0.8140125506654815</v>
      </c>
      <c r="I125" s="24">
        <v>0.81667268511909163</v>
      </c>
      <c r="J125" s="24">
        <v>0.81939561879338185</v>
      </c>
      <c r="K125" s="24">
        <v>0.82218278044278115</v>
      </c>
      <c r="L125" s="24">
        <v>0.82503559882171829</v>
      </c>
      <c r="M125" s="24">
        <v>0.82795553109715092</v>
      </c>
      <c r="N125" s="24">
        <v>0.83094414808615313</v>
      </c>
      <c r="O125" s="24">
        <v>0.83400304901832822</v>
      </c>
      <c r="P125" s="24">
        <v>0.83713383312327916</v>
      </c>
      <c r="Q125" s="24">
        <v>0.84033809963060968</v>
      </c>
      <c r="R125" s="25">
        <v>0.84361744776992231</v>
      </c>
    </row>
    <row r="126" spans="1:18" x14ac:dyDescent="0.25">
      <c r="A126" s="23">
        <v>15</v>
      </c>
      <c r="B126" s="24">
        <v>0.76423753969604846</v>
      </c>
      <c r="C126" s="24">
        <v>0.76648026496143506</v>
      </c>
      <c r="D126" s="24">
        <v>0.76876675819105589</v>
      </c>
      <c r="E126" s="24">
        <v>0.7710983100837997</v>
      </c>
      <c r="F126" s="24">
        <v>0.77347621133855404</v>
      </c>
      <c r="G126" s="24">
        <v>0.77590175265420802</v>
      </c>
      <c r="H126" s="24">
        <v>0.77837622472964918</v>
      </c>
      <c r="I126" s="24">
        <v>0.7809009182637664</v>
      </c>
      <c r="J126" s="24">
        <v>0.78347712395544777</v>
      </c>
      <c r="K126" s="24">
        <v>0.78610613250358152</v>
      </c>
      <c r="L126" s="24">
        <v>0.78878923460705608</v>
      </c>
      <c r="M126" s="24">
        <v>0.79152774937728843</v>
      </c>
      <c r="N126" s="24">
        <v>0.79432310957581265</v>
      </c>
      <c r="O126" s="24">
        <v>0.79717677637669149</v>
      </c>
      <c r="P126" s="24">
        <v>0.80009021095398691</v>
      </c>
      <c r="Q126" s="24">
        <v>0.80306487448176267</v>
      </c>
      <c r="R126" s="25">
        <v>0.80610222813408039</v>
      </c>
    </row>
    <row r="127" spans="1:18" x14ac:dyDescent="0.25">
      <c r="A127" s="23">
        <v>15.5</v>
      </c>
      <c r="B127" s="24">
        <v>0.73395504011945356</v>
      </c>
      <c r="C127" s="24">
        <v>0.73623082503481496</v>
      </c>
      <c r="D127" s="24">
        <v>0.73854103711126806</v>
      </c>
      <c r="E127" s="24">
        <v>0.74088682899216074</v>
      </c>
      <c r="F127" s="24">
        <v>0.74326935332084032</v>
      </c>
      <c r="G127" s="24">
        <v>0.74568976274065546</v>
      </c>
      <c r="H127" s="24">
        <v>0.74814920989495326</v>
      </c>
      <c r="I127" s="24">
        <v>0.75064884742708204</v>
      </c>
      <c r="J127" s="24">
        <v>0.75318982798038936</v>
      </c>
      <c r="K127" s="24">
        <v>0.75577330419822297</v>
      </c>
      <c r="L127" s="24">
        <v>0.75840042872393099</v>
      </c>
      <c r="M127" s="24">
        <v>0.76107238261339027</v>
      </c>
      <c r="N127" s="24">
        <v>0.76379046057259337</v>
      </c>
      <c r="O127" s="24">
        <v>0.76655598572006312</v>
      </c>
      <c r="P127" s="24">
        <v>0.76937028117432149</v>
      </c>
      <c r="Q127" s="24">
        <v>0.77223467005389057</v>
      </c>
      <c r="R127" s="25">
        <v>0.77515047547729243</v>
      </c>
    </row>
    <row r="128" spans="1:18" x14ac:dyDescent="0.25">
      <c r="A128" s="23">
        <v>16</v>
      </c>
      <c r="B128" s="24">
        <v>0.70723751396225942</v>
      </c>
      <c r="C128" s="24">
        <v>0.70963601351637617</v>
      </c>
      <c r="D128" s="24">
        <v>0.71206071735517251</v>
      </c>
      <c r="E128" s="24">
        <v>0.71451264006645554</v>
      </c>
      <c r="F128" s="24">
        <v>0.71699279623803236</v>
      </c>
      <c r="G128" s="24">
        <v>0.71950220045771096</v>
      </c>
      <c r="H128" s="24">
        <v>0.72204186731329834</v>
      </c>
      <c r="I128" s="24">
        <v>0.72461281139260214</v>
      </c>
      <c r="J128" s="24">
        <v>0.72721604728342926</v>
      </c>
      <c r="K128" s="24">
        <v>0.72985258957358734</v>
      </c>
      <c r="L128" s="24">
        <v>0.73252345285088361</v>
      </c>
      <c r="M128" s="24">
        <v>0.73522968011565437</v>
      </c>
      <c r="N128" s="24">
        <v>0.7379724280183525</v>
      </c>
      <c r="O128" s="24">
        <v>0.74075288162195985</v>
      </c>
      <c r="P128" s="24">
        <v>0.74357222598945782</v>
      </c>
      <c r="Q128" s="24">
        <v>0.7464316461838284</v>
      </c>
      <c r="R128" s="25">
        <v>0.7493323272680531</v>
      </c>
    </row>
    <row r="129" spans="1:34" x14ac:dyDescent="0.25">
      <c r="A129" s="23">
        <v>16.5</v>
      </c>
      <c r="B129" s="24">
        <v>0.68305533974507437</v>
      </c>
      <c r="C129" s="24">
        <v>0.685652186558386</v>
      </c>
      <c r="D129" s="24">
        <v>0.68826813270669562</v>
      </c>
      <c r="E129" s="24">
        <v>0.69090405472226979</v>
      </c>
      <c r="F129" s="24">
        <v>0.69356082913737527</v>
      </c>
      <c r="G129" s="24">
        <v>0.69623933248427949</v>
      </c>
      <c r="H129" s="24">
        <v>0.6989404412952489</v>
      </c>
      <c r="I129" s="24">
        <v>0.70166503210255049</v>
      </c>
      <c r="J129" s="24">
        <v>0.70441398143845124</v>
      </c>
      <c r="K129" s="24">
        <v>0.70718816583521804</v>
      </c>
      <c r="L129" s="24">
        <v>0.70998846182511777</v>
      </c>
      <c r="M129" s="24">
        <v>0.71281577435294596</v>
      </c>
      <c r="N129" s="24">
        <v>0.71567112201361538</v>
      </c>
      <c r="O129" s="24">
        <v>0.71855555181456721</v>
      </c>
      <c r="P129" s="24">
        <v>0.72147011076324186</v>
      </c>
      <c r="Q129" s="24">
        <v>0.72441584586708185</v>
      </c>
      <c r="R129" s="25">
        <v>0.7273938041335275</v>
      </c>
    </row>
    <row r="130" spans="1:34" x14ac:dyDescent="0.25">
      <c r="A130" s="23">
        <v>17</v>
      </c>
      <c r="B130" s="24">
        <v>0.66055477914713745</v>
      </c>
      <c r="C130" s="24">
        <v>0.66341158347174434</v>
      </c>
      <c r="D130" s="24">
        <v>0.66628150010839859</v>
      </c>
      <c r="E130" s="24">
        <v>0.66916526753382599</v>
      </c>
      <c r="F130" s="24">
        <v>0.67206362422475285</v>
      </c>
      <c r="G130" s="24">
        <v>0.67497730865790584</v>
      </c>
      <c r="H130" s="24">
        <v>0.67790705931001116</v>
      </c>
      <c r="I130" s="24">
        <v>0.68085361465779548</v>
      </c>
      <c r="J130" s="24">
        <v>0.68381771317798479</v>
      </c>
      <c r="K130" s="24">
        <v>0.68680009334730552</v>
      </c>
      <c r="L130" s="24">
        <v>0.68980149364248444</v>
      </c>
      <c r="M130" s="24">
        <v>0.69282268095277633</v>
      </c>
      <c r="N130" s="24">
        <v>0.69586453581755359</v>
      </c>
      <c r="O130" s="24">
        <v>0.6989279671887163</v>
      </c>
      <c r="P130" s="24">
        <v>0.70201388401816545</v>
      </c>
      <c r="Q130" s="24">
        <v>0.70512319525780198</v>
      </c>
      <c r="R130" s="25">
        <v>0.70825680985952622</v>
      </c>
    </row>
    <row r="131" spans="1:34" x14ac:dyDescent="0.25">
      <c r="A131" s="23">
        <v>17.5</v>
      </c>
      <c r="B131" s="24">
        <v>0.63905797700638267</v>
      </c>
      <c r="C131" s="24">
        <v>0.64222232672604351</v>
      </c>
      <c r="D131" s="24">
        <v>0.64539491966153051</v>
      </c>
      <c r="E131" s="24">
        <v>0.64857635623402976</v>
      </c>
      <c r="F131" s="24">
        <v>0.65176723686472671</v>
      </c>
      <c r="G131" s="24">
        <v>0.65496816197480756</v>
      </c>
      <c r="H131" s="24">
        <v>0.65817973198545821</v>
      </c>
      <c r="I131" s="24">
        <v>0.66140254731786463</v>
      </c>
      <c r="J131" s="24">
        <v>0.66463720839321261</v>
      </c>
      <c r="K131" s="24">
        <v>0.66788431563268824</v>
      </c>
      <c r="L131" s="24">
        <v>0.67114446945747741</v>
      </c>
      <c r="M131" s="24">
        <v>0.67441829870129499</v>
      </c>
      <c r="N131" s="24">
        <v>0.6777065458479723</v>
      </c>
      <c r="O131" s="24">
        <v>0.68100998179386962</v>
      </c>
      <c r="P131" s="24">
        <v>0.68432937743534694</v>
      </c>
      <c r="Q131" s="24">
        <v>0.68766550366876522</v>
      </c>
      <c r="R131" s="25">
        <v>0.69101913139048421</v>
      </c>
    </row>
    <row r="132" spans="1:34" x14ac:dyDescent="0.25">
      <c r="A132" s="23">
        <v>18</v>
      </c>
      <c r="B132" s="24">
        <v>0.61806296131930716</v>
      </c>
      <c r="C132" s="24">
        <v>0.62156842194944106</v>
      </c>
      <c r="D132" s="24">
        <v>0.62507837462591154</v>
      </c>
      <c r="E132" s="24">
        <v>0.62859328171436357</v>
      </c>
      <c r="F132" s="24">
        <v>0.63211360558044272</v>
      </c>
      <c r="G132" s="24">
        <v>0.63563980858979463</v>
      </c>
      <c r="H132" s="24">
        <v>0.63917235310806431</v>
      </c>
      <c r="I132" s="24">
        <v>0.6427117015008974</v>
      </c>
      <c r="J132" s="24">
        <v>0.64625831613393903</v>
      </c>
      <c r="K132" s="24">
        <v>0.64981265937283483</v>
      </c>
      <c r="L132" s="24">
        <v>0.65337519358323015</v>
      </c>
      <c r="M132" s="24">
        <v>0.65694640954329908</v>
      </c>
      <c r="N132" s="24">
        <v>0.66052691168133282</v>
      </c>
      <c r="O132" s="24">
        <v>0.66411733283815111</v>
      </c>
      <c r="P132" s="24">
        <v>0.66771830585457348</v>
      </c>
      <c r="Q132" s="24">
        <v>0.67133046357142045</v>
      </c>
      <c r="R132" s="25">
        <v>0.67495443882951123</v>
      </c>
    </row>
    <row r="133" spans="1:34" x14ac:dyDescent="0.25">
      <c r="A133" s="23">
        <v>18.5</v>
      </c>
      <c r="B133" s="24">
        <v>0.59724364324115164</v>
      </c>
      <c r="C133" s="24">
        <v>0.60110975792883603</v>
      </c>
      <c r="D133" s="24">
        <v>0.60497773142009703</v>
      </c>
      <c r="E133" s="24">
        <v>0.60884788802503931</v>
      </c>
      <c r="F133" s="24">
        <v>0.61272055205376796</v>
      </c>
      <c r="G133" s="24">
        <v>0.61659604781638822</v>
      </c>
      <c r="H133" s="24">
        <v>0.6204746996230045</v>
      </c>
      <c r="I133" s="24">
        <v>0.62435683178372248</v>
      </c>
      <c r="J133" s="24">
        <v>0.62824276860864692</v>
      </c>
      <c r="K133" s="24">
        <v>0.63213283440788259</v>
      </c>
      <c r="L133" s="24">
        <v>0.63602735349153505</v>
      </c>
      <c r="M133" s="24">
        <v>0.63992667858223773</v>
      </c>
      <c r="N133" s="24">
        <v>0.64383127605274137</v>
      </c>
      <c r="O133" s="24">
        <v>0.64774164068832518</v>
      </c>
      <c r="P133" s="24">
        <v>0.65165826727426779</v>
      </c>
      <c r="Q133" s="24">
        <v>0.65558165059584961</v>
      </c>
      <c r="R133" s="25">
        <v>0.65951228543834928</v>
      </c>
    </row>
    <row r="134" spans="1:34" x14ac:dyDescent="0.25">
      <c r="A134" s="23">
        <v>19</v>
      </c>
      <c r="B134" s="24">
        <v>0.57644981708571674</v>
      </c>
      <c r="C134" s="24">
        <v>0.58068210660969055</v>
      </c>
      <c r="D134" s="24">
        <v>0.58491473962121188</v>
      </c>
      <c r="E134" s="24">
        <v>0.58914790237484549</v>
      </c>
      <c r="F134" s="24">
        <v>0.59338178112515561</v>
      </c>
      <c r="G134" s="24">
        <v>0.59761656212670689</v>
      </c>
      <c r="H134" s="24">
        <v>0.60185243163406366</v>
      </c>
      <c r="I134" s="24">
        <v>0.6060895759017908</v>
      </c>
      <c r="J134" s="24">
        <v>0.6103281811844522</v>
      </c>
      <c r="K134" s="24">
        <v>0.61456843373661241</v>
      </c>
      <c r="L134" s="24">
        <v>0.6188105198128363</v>
      </c>
      <c r="M134" s="24">
        <v>0.62305465408021687</v>
      </c>
      <c r="N134" s="24">
        <v>0.62730116485596432</v>
      </c>
      <c r="O134" s="24">
        <v>0.63155040886981728</v>
      </c>
      <c r="P134" s="24">
        <v>0.63580274285151461</v>
      </c>
      <c r="Q134" s="24">
        <v>0.64005852353079529</v>
      </c>
      <c r="R134" s="25">
        <v>0.64431810763739827</v>
      </c>
    </row>
    <row r="135" spans="1:34" x14ac:dyDescent="0.25">
      <c r="A135" s="23">
        <v>19.5</v>
      </c>
      <c r="B135" s="24">
        <v>0.55570716032553602</v>
      </c>
      <c r="C135" s="24">
        <v>0.56029712309619473</v>
      </c>
      <c r="D135" s="24">
        <v>0.56488703196510237</v>
      </c>
      <c r="E135" s="24">
        <v>0.56947693513128361</v>
      </c>
      <c r="F135" s="24">
        <v>0.57406688079376145</v>
      </c>
      <c r="G135" s="24">
        <v>0.57865691715156065</v>
      </c>
      <c r="H135" s="24">
        <v>0.58324709240370509</v>
      </c>
      <c r="I135" s="24">
        <v>0.58783745474921922</v>
      </c>
      <c r="J135" s="24">
        <v>0.59242805238712626</v>
      </c>
      <c r="K135" s="24">
        <v>0.59701893351645074</v>
      </c>
      <c r="L135" s="24">
        <v>0.60161014633621679</v>
      </c>
      <c r="M135" s="24">
        <v>0.60620176745797738</v>
      </c>
      <c r="N135" s="24">
        <v>0.61079398714340172</v>
      </c>
      <c r="O135" s="24">
        <v>0.61538702406668833</v>
      </c>
      <c r="P135" s="24">
        <v>0.61998109690203496</v>
      </c>
      <c r="Q135" s="24">
        <v>0.6245764243236408</v>
      </c>
      <c r="R135" s="25">
        <v>0.62917322500570327</v>
      </c>
    </row>
    <row r="136" spans="1:34" x14ac:dyDescent="0.25">
      <c r="A136" s="23">
        <v>20</v>
      </c>
      <c r="B136" s="24">
        <v>0.5352172335917198</v>
      </c>
      <c r="C136" s="24">
        <v>0.54014234565112196</v>
      </c>
      <c r="D136" s="24">
        <v>0.54506812434620555</v>
      </c>
      <c r="E136" s="24">
        <v>0.54999447982045435</v>
      </c>
      <c r="F136" s="24">
        <v>0.55492132221735113</v>
      </c>
      <c r="G136" s="24">
        <v>0.55984856168038022</v>
      </c>
      <c r="H136" s="24">
        <v>0.56477610835302461</v>
      </c>
      <c r="I136" s="24">
        <v>0.56970387237876796</v>
      </c>
      <c r="J136" s="24">
        <v>0.57463176390109361</v>
      </c>
      <c r="K136" s="24">
        <v>0.57955969306348509</v>
      </c>
      <c r="L136" s="24">
        <v>0.58448757000942597</v>
      </c>
      <c r="M136" s="24">
        <v>0.58941533329492868</v>
      </c>
      <c r="N136" s="24">
        <v>0.59434303512612219</v>
      </c>
      <c r="O136" s="24">
        <v>0.59927075612166436</v>
      </c>
      <c r="P136" s="24">
        <v>0.60419857690021317</v>
      </c>
      <c r="Q136" s="24">
        <v>0.60912657808042669</v>
      </c>
      <c r="R136" s="25">
        <v>0.61405484028096236</v>
      </c>
    </row>
    <row r="137" spans="1:34" x14ac:dyDescent="0.25">
      <c r="A137" s="26">
        <v>20.5</v>
      </c>
      <c r="B137" s="27">
        <v>0.51535748067408371</v>
      </c>
      <c r="C137" s="27">
        <v>0.52058119569594474</v>
      </c>
      <c r="D137" s="27">
        <v>0.52580741581764978</v>
      </c>
      <c r="E137" s="27">
        <v>0.5310359131271416</v>
      </c>
      <c r="F137" s="27">
        <v>0.53626645971236353</v>
      </c>
      <c r="G137" s="27">
        <v>0.54149882766125856</v>
      </c>
      <c r="H137" s="27">
        <v>0.5467327890617697</v>
      </c>
      <c r="I137" s="27">
        <v>0.55196811600184015</v>
      </c>
      <c r="J137" s="27">
        <v>0.55720458056941269</v>
      </c>
      <c r="K137" s="27">
        <v>0.56244195485243054</v>
      </c>
      <c r="L137" s="27">
        <v>0.5676800109388368</v>
      </c>
      <c r="M137" s="27">
        <v>0.57291854932910358</v>
      </c>
      <c r="N137" s="27">
        <v>0.57815748417381885</v>
      </c>
      <c r="O137" s="27">
        <v>0.58339675803610069</v>
      </c>
      <c r="P137" s="27">
        <v>0.58863631347906586</v>
      </c>
      <c r="Q137" s="27">
        <v>0.593876093065832</v>
      </c>
      <c r="R137" s="28">
        <v>0.59911603935951674</v>
      </c>
    </row>
    <row r="140" spans="1:34" ht="28.9" customHeight="1" x14ac:dyDescent="0.5">
      <c r="A140" s="1" t="s">
        <v>18</v>
      </c>
      <c r="B140" s="1"/>
    </row>
    <row r="141" spans="1:34" x14ac:dyDescent="0.25">
      <c r="A141" s="17" t="s">
        <v>12</v>
      </c>
      <c r="B141" s="18" t="s">
        <v>13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9"/>
    </row>
    <row r="142" spans="1:34" x14ac:dyDescent="0.25">
      <c r="A142" s="20" t="s">
        <v>14</v>
      </c>
      <c r="B142" s="21">
        <v>128</v>
      </c>
      <c r="C142" s="21">
        <v>144</v>
      </c>
      <c r="D142" s="21">
        <v>160</v>
      </c>
      <c r="E142" s="21">
        <v>176</v>
      </c>
      <c r="F142" s="21">
        <v>192</v>
      </c>
      <c r="G142" s="21">
        <v>208</v>
      </c>
      <c r="H142" s="21">
        <v>224</v>
      </c>
      <c r="I142" s="21">
        <v>240</v>
      </c>
      <c r="J142" s="21">
        <v>256</v>
      </c>
      <c r="K142" s="21">
        <v>272</v>
      </c>
      <c r="L142" s="21">
        <v>288</v>
      </c>
      <c r="M142" s="21">
        <v>304</v>
      </c>
      <c r="N142" s="21">
        <v>320</v>
      </c>
      <c r="O142" s="21">
        <v>336</v>
      </c>
      <c r="P142" s="21">
        <v>352</v>
      </c>
      <c r="Q142" s="21">
        <v>368</v>
      </c>
      <c r="R142" s="21">
        <v>384</v>
      </c>
      <c r="S142" s="21">
        <v>400</v>
      </c>
      <c r="T142" s="21">
        <v>416</v>
      </c>
      <c r="U142" s="21">
        <v>432</v>
      </c>
      <c r="V142" s="21">
        <v>448</v>
      </c>
      <c r="W142" s="21">
        <v>464</v>
      </c>
      <c r="X142" s="21">
        <v>480</v>
      </c>
      <c r="Y142" s="21">
        <v>496</v>
      </c>
      <c r="Z142" s="21">
        <v>512</v>
      </c>
      <c r="AA142" s="21">
        <v>528</v>
      </c>
      <c r="AB142" s="21">
        <v>544</v>
      </c>
      <c r="AC142" s="21">
        <v>560</v>
      </c>
      <c r="AD142" s="21">
        <v>576</v>
      </c>
      <c r="AE142" s="21">
        <v>592</v>
      </c>
      <c r="AF142" s="21">
        <v>608</v>
      </c>
      <c r="AG142" s="21">
        <v>624</v>
      </c>
      <c r="AH142" s="22">
        <v>640</v>
      </c>
    </row>
    <row r="143" spans="1:34" x14ac:dyDescent="0.25">
      <c r="A143" s="23">
        <v>4</v>
      </c>
      <c r="B143" s="24">
        <v>4.4688700366861873</v>
      </c>
      <c r="C143" s="24">
        <v>4.5646719599237686</v>
      </c>
      <c r="D143" s="24">
        <v>4.6638839037319046</v>
      </c>
      <c r="E143" s="24">
        <v>4.7666175623896248</v>
      </c>
      <c r="F143" s="24">
        <v>4.8729866942624449</v>
      </c>
      <c r="G143" s="24">
        <v>4.9831052218923801</v>
      </c>
      <c r="H143" s="24">
        <v>5.0970897958043953</v>
      </c>
      <c r="I143" s="24">
        <v>5.2150597945063941</v>
      </c>
      <c r="J143" s="24">
        <v>5.3371347639544826</v>
      </c>
      <c r="K143" s="24">
        <v>5.4634364623870422</v>
      </c>
      <c r="L143" s="24">
        <v>5.5940897177423894</v>
      </c>
      <c r="M143" s="24">
        <v>5.729219598637318</v>
      </c>
      <c r="N143" s="24">
        <v>5.868952936201552</v>
      </c>
      <c r="O143" s="24">
        <v>6.0134199846271157</v>
      </c>
      <c r="P143" s="24">
        <v>6.1627513932116544</v>
      </c>
      <c r="Q143" s="24">
        <v>6.3170791290199677</v>
      </c>
      <c r="R143" s="24">
        <v>6.476538799789437</v>
      </c>
      <c r="S143" s="24">
        <v>6.6412666366976314</v>
      </c>
      <c r="T143" s="24">
        <v>6.8113998019438613</v>
      </c>
      <c r="U143" s="24">
        <v>6.9870791818144626</v>
      </c>
      <c r="V143" s="24">
        <v>7.1684465936175084</v>
      </c>
      <c r="W143" s="24">
        <v>7.355644478372918</v>
      </c>
      <c r="X143" s="24">
        <v>7.548818919359535</v>
      </c>
      <c r="Y143" s="24">
        <v>7.748117318197556</v>
      </c>
      <c r="Z143" s="24">
        <v>7.9536874709293013</v>
      </c>
      <c r="AA143" s="24">
        <v>8.1656805907036603</v>
      </c>
      <c r="AB143" s="24">
        <v>8.3842496501158816</v>
      </c>
      <c r="AC143" s="24">
        <v>8.6095478638993139</v>
      </c>
      <c r="AD143" s="24">
        <v>8.8417315366472753</v>
      </c>
      <c r="AE143" s="24">
        <v>9.0809591997643526</v>
      </c>
      <c r="AF143" s="24">
        <v>9.3273895495856021</v>
      </c>
      <c r="AG143" s="24">
        <v>9.5811839451439713</v>
      </c>
      <c r="AH143" s="25">
        <v>9.8425064081702942</v>
      </c>
    </row>
    <row r="144" spans="1:34" x14ac:dyDescent="0.25">
      <c r="A144" s="23">
        <v>5</v>
      </c>
      <c r="B144" s="24">
        <v>3.5717593120454669</v>
      </c>
      <c r="C144" s="24">
        <v>3.6438248164890008</v>
      </c>
      <c r="D144" s="24">
        <v>3.71876438546062</v>
      </c>
      <c r="E144" s="24">
        <v>3.7966806656314538</v>
      </c>
      <c r="F144" s="24">
        <v>3.8776783677591151</v>
      </c>
      <c r="G144" s="24">
        <v>3.9618623667777242</v>
      </c>
      <c r="H144" s="24">
        <v>4.0493402656043376</v>
      </c>
      <c r="I144" s="24">
        <v>4.1402223951389647</v>
      </c>
      <c r="J144" s="24">
        <v>4.2346192537298091</v>
      </c>
      <c r="K144" s="24">
        <v>4.3326435520073501</v>
      </c>
      <c r="L144" s="24">
        <v>4.434411070302005</v>
      </c>
      <c r="M144" s="24">
        <v>4.5400378296226682</v>
      </c>
      <c r="N144" s="24">
        <v>4.6496416134911556</v>
      </c>
      <c r="O144" s="24">
        <v>4.7633436284916</v>
      </c>
      <c r="P144" s="24">
        <v>4.8812654763137422</v>
      </c>
      <c r="Q144" s="24">
        <v>5.0035300764144832</v>
      </c>
      <c r="R144" s="24">
        <v>5.1302639889232999</v>
      </c>
      <c r="S144" s="24">
        <v>5.2615943974098638</v>
      </c>
      <c r="T144" s="24">
        <v>5.3976494164655806</v>
      </c>
      <c r="U144" s="24">
        <v>5.5385608847688879</v>
      </c>
      <c r="V144" s="24">
        <v>5.6844615720199583</v>
      </c>
      <c r="W144" s="24">
        <v>5.8354848716308103</v>
      </c>
      <c r="X144" s="24">
        <v>5.991767819272388</v>
      </c>
      <c r="Y144" s="24">
        <v>6.1534487689569852</v>
      </c>
      <c r="Z144" s="24">
        <v>6.3206664691190237</v>
      </c>
      <c r="AA144" s="24">
        <v>6.493563085299491</v>
      </c>
      <c r="AB144" s="24">
        <v>6.672282542485731</v>
      </c>
      <c r="AC144" s="24">
        <v>6.8569690078031966</v>
      </c>
      <c r="AD144" s="24">
        <v>7.0477697382373012</v>
      </c>
      <c r="AE144" s="24">
        <v>7.2448342175847333</v>
      </c>
      <c r="AF144" s="24">
        <v>7.448312094572656</v>
      </c>
      <c r="AG144" s="24">
        <v>7.6583556806261104</v>
      </c>
      <c r="AH144" s="25">
        <v>7.8751199498680249</v>
      </c>
    </row>
    <row r="145" spans="1:34" x14ac:dyDescent="0.25">
      <c r="A145" s="23">
        <v>6</v>
      </c>
      <c r="B145" s="24">
        <v>2.8612413929013849</v>
      </c>
      <c r="C145" s="24">
        <v>2.913724580684538</v>
      </c>
      <c r="D145" s="24">
        <v>2.9685916672321868</v>
      </c>
      <c r="E145" s="24">
        <v>3.0259362516075652</v>
      </c>
      <c r="F145" s="24">
        <v>3.0858539969603842</v>
      </c>
      <c r="G145" s="24">
        <v>3.148440730616862</v>
      </c>
      <c r="H145" s="24">
        <v>3.213795007886159</v>
      </c>
      <c r="I145" s="24">
        <v>3.2820181120603769</v>
      </c>
      <c r="J145" s="24">
        <v>3.3532114938798219</v>
      </c>
      <c r="K145" s="24">
        <v>3.4274788163670742</v>
      </c>
      <c r="L145" s="24">
        <v>3.5049268122446469</v>
      </c>
      <c r="M145" s="24">
        <v>3.585662454913535</v>
      </c>
      <c r="N145" s="24">
        <v>3.6697944802876572</v>
      </c>
      <c r="O145" s="24">
        <v>3.7574350473432379</v>
      </c>
      <c r="P145" s="24">
        <v>3.8486967101621219</v>
      </c>
      <c r="Q145" s="24">
        <v>3.943693340593311</v>
      </c>
      <c r="R145" s="24">
        <v>4.042542451158381</v>
      </c>
      <c r="S145" s="24">
        <v>4.1453621778190994</v>
      </c>
      <c r="T145" s="24">
        <v>4.2522715875589752</v>
      </c>
      <c r="U145" s="24">
        <v>4.3633934714485401</v>
      </c>
      <c r="V145" s="24">
        <v>4.4788515515800702</v>
      </c>
      <c r="W145" s="24">
        <v>4.5987701737576838</v>
      </c>
      <c r="X145" s="24">
        <v>4.7232773260444221</v>
      </c>
      <c r="Y145" s="24">
        <v>4.8525023148446786</v>
      </c>
      <c r="Z145" s="24">
        <v>4.9865748409849724</v>
      </c>
      <c r="AA145" s="24">
        <v>5.1256280223983941</v>
      </c>
      <c r="AB145" s="24">
        <v>5.2697967364643867</v>
      </c>
      <c r="AC145" s="24">
        <v>5.4192161027005001</v>
      </c>
      <c r="AD145" s="24">
        <v>5.5740243304842476</v>
      </c>
      <c r="AE145" s="24">
        <v>5.7343618560044174</v>
      </c>
      <c r="AF145" s="24">
        <v>5.9003692803802679</v>
      </c>
      <c r="AG145" s="24">
        <v>6.0721898674289392</v>
      </c>
      <c r="AH145" s="25">
        <v>6.2499695436654648</v>
      </c>
    </row>
    <row r="146" spans="1:34" x14ac:dyDescent="0.25">
      <c r="A146" s="23">
        <v>7</v>
      </c>
      <c r="B146" s="24">
        <v>2.3063370041021498</v>
      </c>
      <c r="C146" s="24">
        <v>2.3430330047290719</v>
      </c>
      <c r="D146" s="24">
        <v>2.3816685286357901</v>
      </c>
      <c r="E146" s="24">
        <v>2.42232812727763</v>
      </c>
      <c r="F146" s="24">
        <v>2.4650984161964091</v>
      </c>
      <c r="G146" s="24">
        <v>2.5100661751104378</v>
      </c>
      <c r="H146" s="24">
        <v>2.557320911720979</v>
      </c>
      <c r="I146" s="24">
        <v>2.6069548617122349</v>
      </c>
      <c r="J146" s="24">
        <v>2.6590604282166099</v>
      </c>
      <c r="K146" s="24">
        <v>2.713732226648784</v>
      </c>
      <c r="L146" s="24">
        <v>2.7710679421233699</v>
      </c>
      <c r="M146" s="24">
        <v>2.8311655004334608</v>
      </c>
      <c r="N146" s="24">
        <v>2.894124589885076</v>
      </c>
      <c r="O146" s="24">
        <v>2.9600483218465379</v>
      </c>
      <c r="P146" s="24">
        <v>3.029040202791792</v>
      </c>
      <c r="Q146" s="24">
        <v>3.1012050569619358</v>
      </c>
      <c r="R146" s="24">
        <v>3.1766513492706472</v>
      </c>
      <c r="S146" s="24">
        <v>3.25548816807179</v>
      </c>
      <c r="T146" s="24">
        <v>3.3378255327409798</v>
      </c>
      <c r="U146" s="24">
        <v>3.4237771867408422</v>
      </c>
      <c r="V146" s="24">
        <v>3.513457804555753</v>
      </c>
      <c r="W146" s="24">
        <v>3.6069826843819301</v>
      </c>
      <c r="X146" s="24">
        <v>3.7044707666745111</v>
      </c>
      <c r="Y146" s="24">
        <v>3.8060423102299912</v>
      </c>
      <c r="Z146" s="24">
        <v>3.9118179682669898</v>
      </c>
      <c r="AA146" s="24">
        <v>4.0219218111106976</v>
      </c>
      <c r="AB146" s="24">
        <v>4.1364796685326546</v>
      </c>
      <c r="AC146" s="24">
        <v>4.2556176124425127</v>
      </c>
      <c r="AD146" s="24">
        <v>4.3794648046098814</v>
      </c>
      <c r="AE146" s="24">
        <v>4.5081526336156488</v>
      </c>
      <c r="AF146" s="24">
        <v>4.6418126529711747</v>
      </c>
      <c r="AG146" s="24">
        <v>4.7805790788857001</v>
      </c>
      <c r="AH146" s="25">
        <v>4.9245887902663528</v>
      </c>
    </row>
    <row r="147" spans="1:34" x14ac:dyDescent="0.25">
      <c r="A147" s="23">
        <v>8</v>
      </c>
      <c r="B147" s="24">
        <v>1.878881001034354</v>
      </c>
      <c r="C147" s="24">
        <v>1.9032259713796831</v>
      </c>
      <c r="D147" s="24">
        <v>1.9291118797989859</v>
      </c>
      <c r="E147" s="24">
        <v>1.9566142301396909</v>
      </c>
      <c r="F147" s="24">
        <v>1.9858105903357111</v>
      </c>
      <c r="G147" s="24">
        <v>2.0167786924974589</v>
      </c>
      <c r="H147" s="24">
        <v>2.0495989967182959</v>
      </c>
      <c r="I147" s="24">
        <v>2.0843546910745241</v>
      </c>
      <c r="J147" s="24">
        <v>2.121129131090643</v>
      </c>
      <c r="K147" s="24">
        <v>2.1600078845734338</v>
      </c>
      <c r="L147" s="24">
        <v>2.2010795890296122</v>
      </c>
      <c r="M147" s="24">
        <v>2.2444331226443661</v>
      </c>
      <c r="N147" s="24">
        <v>2.290159126115817</v>
      </c>
      <c r="O147" s="24">
        <v>2.3383516632043859</v>
      </c>
      <c r="P147" s="24">
        <v>2.3891051927761171</v>
      </c>
      <c r="Q147" s="24">
        <v>2.442515491464206</v>
      </c>
      <c r="R147" s="24">
        <v>2.4986819765744328</v>
      </c>
      <c r="S147" s="24">
        <v>2.5577046888527599</v>
      </c>
      <c r="T147" s="24">
        <v>2.619684600066901</v>
      </c>
      <c r="U147" s="24">
        <v>2.6847264060715821</v>
      </c>
      <c r="V147" s="24">
        <v>2.7529357337432772</v>
      </c>
      <c r="W147" s="24">
        <v>2.8244188336703022</v>
      </c>
      <c r="X147" s="24">
        <v>2.8992855986998989</v>
      </c>
      <c r="Y147" s="24">
        <v>2.9776472400206559</v>
      </c>
      <c r="Z147" s="24">
        <v>3.059615363243295</v>
      </c>
      <c r="AA147" s="24">
        <v>3.145304991085105</v>
      </c>
      <c r="AB147" s="24">
        <v>3.2348329057097271</v>
      </c>
      <c r="AC147" s="24">
        <v>3.3283161314189091</v>
      </c>
      <c r="AD147" s="24">
        <v>3.4258747823743629</v>
      </c>
      <c r="AE147" s="24">
        <v>3.5276311995490759</v>
      </c>
      <c r="AF147" s="24">
        <v>3.6337078888465051</v>
      </c>
      <c r="AG147" s="24">
        <v>3.744230018867992</v>
      </c>
      <c r="AH147" s="25">
        <v>3.8593254209127621</v>
      </c>
    </row>
    <row r="148" spans="1:34" x14ac:dyDescent="0.25">
      <c r="A148" s="23">
        <v>9</v>
      </c>
      <c r="B148" s="24">
        <v>1.553522369622971</v>
      </c>
      <c r="C148" s="24">
        <v>1.568593493931828</v>
      </c>
      <c r="D148" s="24">
        <v>1.584852761387721</v>
      </c>
      <c r="E148" s="24">
        <v>1.6023666282301761</v>
      </c>
      <c r="F148" s="24">
        <v>1.6212036147852049</v>
      </c>
      <c r="G148" s="24">
        <v>1.6414324055553231</v>
      </c>
      <c r="H148" s="24">
        <v>1.663124413025987</v>
      </c>
      <c r="I148" s="24">
        <v>1.6863537776655999</v>
      </c>
      <c r="J148" s="24">
        <v>1.711194807390763</v>
      </c>
      <c r="K148" s="24">
        <v>1.7377240224003541</v>
      </c>
      <c r="L148" s="24">
        <v>1.7660210125931881</v>
      </c>
      <c r="M148" s="24">
        <v>1.7961656085465521</v>
      </c>
      <c r="N148" s="24">
        <v>1.8282394033506659</v>
      </c>
      <c r="O148" s="24">
        <v>1.8623274131580529</v>
      </c>
      <c r="P148" s="24">
        <v>1.8985150492268541</v>
      </c>
      <c r="Q148" s="24">
        <v>1.9368890405823671</v>
      </c>
      <c r="R148" s="24">
        <v>1.977539756922468</v>
      </c>
      <c r="S148" s="24">
        <v>2.02055819138522</v>
      </c>
      <c r="T148" s="24">
        <v>2.0660362681304352</v>
      </c>
      <c r="U148" s="24">
        <v>2.1140696354049382</v>
      </c>
      <c r="V148" s="24">
        <v>2.1647548724773049</v>
      </c>
      <c r="W148" s="24">
        <v>2.2181891823279498</v>
      </c>
      <c r="X148" s="24">
        <v>2.274473410196213</v>
      </c>
      <c r="Y148" s="24">
        <v>2.333709719662783</v>
      </c>
      <c r="Z148" s="24">
        <v>2.396000668730482</v>
      </c>
      <c r="AA148" s="24">
        <v>2.4614522325086949</v>
      </c>
      <c r="AB148" s="24">
        <v>2.5301721455531641</v>
      </c>
      <c r="AC148" s="24">
        <v>2.6022683845577359</v>
      </c>
      <c r="AD148" s="24">
        <v>2.677852016076224</v>
      </c>
      <c r="AE148" s="24">
        <v>2.7570363334737111</v>
      </c>
      <c r="AF148" s="24">
        <v>2.8399347950457559</v>
      </c>
      <c r="AG148" s="24">
        <v>2.9266635217858008</v>
      </c>
      <c r="AH148" s="25">
        <v>3.017341297385169</v>
      </c>
    </row>
    <row r="149" spans="1:34" x14ac:dyDescent="0.25">
      <c r="A149" s="23">
        <v>10</v>
      </c>
      <c r="B149" s="24">
        <v>1.3077242263313431</v>
      </c>
      <c r="C149" s="24">
        <v>1.316239716219334</v>
      </c>
      <c r="D149" s="24">
        <v>1.3256363446063031</v>
      </c>
      <c r="E149" s="24">
        <v>1.3359715201238791</v>
      </c>
      <c r="F149" s="24">
        <v>1.3473047154901721</v>
      </c>
      <c r="G149" s="24">
        <v>1.3596955675997939</v>
      </c>
      <c r="H149" s="24">
        <v>1.373206441330304</v>
      </c>
      <c r="I149" s="24">
        <v>1.387902429542202</v>
      </c>
      <c r="J149" s="24">
        <v>1.4038487925441909</v>
      </c>
      <c r="K149" s="24">
        <v>1.4211130029272461</v>
      </c>
      <c r="L149" s="24">
        <v>1.4397656029822821</v>
      </c>
      <c r="M149" s="24">
        <v>1.459877375678686</v>
      </c>
      <c r="N149" s="24">
        <v>1.4815208664987789</v>
      </c>
      <c r="O149" s="24">
        <v>1.504772043987179</v>
      </c>
      <c r="P149" s="24">
        <v>1.529707271794128</v>
      </c>
      <c r="Q149" s="24">
        <v>1.556404231337025</v>
      </c>
      <c r="R149" s="24">
        <v>1.5849442447058431</v>
      </c>
      <c r="S149" s="24">
        <v>1.615409257430743</v>
      </c>
      <c r="T149" s="24">
        <v>1.647882146063641</v>
      </c>
      <c r="U149" s="24">
        <v>1.682449511243457</v>
      </c>
      <c r="V149" s="24">
        <v>1.719198884630869</v>
      </c>
      <c r="W149" s="24">
        <v>1.7582184215983889</v>
      </c>
      <c r="X149" s="24">
        <v>1.7995999197774559</v>
      </c>
      <c r="Y149" s="24">
        <v>1.8434364951408591</v>
      </c>
      <c r="Z149" s="24">
        <v>1.889821658083519</v>
      </c>
      <c r="AA149" s="24">
        <v>1.9388523361069201</v>
      </c>
      <c r="AB149" s="24">
        <v>1.990627216158904</v>
      </c>
      <c r="AC149" s="24">
        <v>2.045245227325418</v>
      </c>
      <c r="AD149" s="24">
        <v>2.1028083885523721</v>
      </c>
      <c r="AE149" s="24">
        <v>2.16342094559695</v>
      </c>
      <c r="AF149" s="24">
        <v>2.2271873091468088</v>
      </c>
      <c r="AG149" s="24">
        <v>2.294214552587492</v>
      </c>
      <c r="AH149" s="25">
        <v>2.364612412002419</v>
      </c>
    </row>
    <row r="150" spans="1:34" x14ac:dyDescent="0.25">
      <c r="A150" s="23">
        <v>11</v>
      </c>
      <c r="B150" s="24">
        <v>1.12176381816119</v>
      </c>
      <c r="C150" s="24">
        <v>1.1260829126144041</v>
      </c>
      <c r="D150" s="24">
        <v>1.1310219311974239</v>
      </c>
      <c r="E150" s="24">
        <v>1.1366292349339759</v>
      </c>
      <c r="F150" s="24">
        <v>1.1429552489342689</v>
      </c>
      <c r="G150" s="24">
        <v>1.1500505624850159</v>
      </c>
      <c r="H150" s="24">
        <v>1.157968492855872</v>
      </c>
      <c r="I150" s="24">
        <v>1.16676508529944</v>
      </c>
      <c r="J150" s="24">
        <v>1.176496552516521</v>
      </c>
      <c r="K150" s="24">
        <v>1.1872213194901911</v>
      </c>
      <c r="L150" s="24">
        <v>1.199000880903464</v>
      </c>
      <c r="M150" s="24">
        <v>1.2118969721178241</v>
      </c>
      <c r="N150" s="24">
        <v>1.2259730910076889</v>
      </c>
      <c r="O150" s="24">
        <v>1.241296158509781</v>
      </c>
      <c r="P150" s="24">
        <v>1.257933490666441</v>
      </c>
      <c r="Q150" s="24">
        <v>1.275953721287165</v>
      </c>
      <c r="R150" s="24">
        <v>1.2954291248540279</v>
      </c>
      <c r="S150" s="24">
        <v>1.3164325992892889</v>
      </c>
      <c r="T150" s="24">
        <v>1.3390379735369611</v>
      </c>
      <c r="U150" s="24">
        <v>1.363322800628066</v>
      </c>
      <c r="V150" s="24">
        <v>1.3893655646153791</v>
      </c>
      <c r="W150" s="24">
        <v>1.4172453732635131</v>
      </c>
      <c r="X150" s="24">
        <v>1.4470449765960069</v>
      </c>
      <c r="Y150" s="24">
        <v>1.478848442977748</v>
      </c>
      <c r="Z150" s="24">
        <v>1.512740235195756</v>
      </c>
      <c r="AA150" s="24">
        <v>1.548808233143615</v>
      </c>
      <c r="AB150" s="24">
        <v>1.5871420761612669</v>
      </c>
      <c r="AC150" s="24">
        <v>1.6278316457267561</v>
      </c>
      <c r="AD150" s="24">
        <v>1.6709699131780931</v>
      </c>
      <c r="AE150" s="24">
        <v>1.7166520766645601</v>
      </c>
      <c r="AF150" s="24">
        <v>1.7649734992659161</v>
      </c>
      <c r="AG150" s="24">
        <v>1.816032206759798</v>
      </c>
      <c r="AH150" s="25">
        <v>1.869928887621731</v>
      </c>
    </row>
    <row r="151" spans="1:34" x14ac:dyDescent="0.25">
      <c r="A151" s="23">
        <v>12</v>
      </c>
      <c r="B151" s="24">
        <v>0.97873252265262423</v>
      </c>
      <c r="C151" s="24">
        <v>0.98085548802763645</v>
      </c>
      <c r="D151" s="24">
        <v>0.98338295344216242</v>
      </c>
      <c r="E151" s="24">
        <v>0.98635423231202735</v>
      </c>
      <c r="F151" s="24">
        <v>0.98981070213954103</v>
      </c>
      <c r="G151" s="24">
        <v>0.9937939046035158</v>
      </c>
      <c r="H151" s="24">
        <v>0.99834810936570784</v>
      </c>
      <c r="I151" s="24">
        <v>1.0035203140708171</v>
      </c>
      <c r="J151" s="24">
        <v>1.009357683811744</v>
      </c>
      <c r="K151" s="24">
        <v>1.015909595963663</v>
      </c>
      <c r="L151" s="24">
        <v>1.023228497601687</v>
      </c>
      <c r="M151" s="24">
        <v>1.031367076479401</v>
      </c>
      <c r="N151" s="24">
        <v>1.040379782863321</v>
      </c>
      <c r="O151" s="24">
        <v>1.050324490082269</v>
      </c>
      <c r="P151" s="24">
        <v>1.0612594665706849</v>
      </c>
      <c r="Q151" s="24">
        <v>1.073244298530166</v>
      </c>
      <c r="R151" s="24">
        <v>1.086342212834883</v>
      </c>
      <c r="S151" s="24">
        <v>1.100617059799198</v>
      </c>
      <c r="T151" s="24">
        <v>1.1161336207592201</v>
      </c>
      <c r="U151" s="24">
        <v>1.1329604011380721</v>
      </c>
      <c r="V151" s="24">
        <v>1.1511668373806281</v>
      </c>
      <c r="W151" s="24">
        <v>1.1708229896436011</v>
      </c>
      <c r="X151" s="24">
        <v>1.192002560342629</v>
      </c>
      <c r="Y151" s="24">
        <v>1.214780570234697</v>
      </c>
      <c r="Z151" s="24">
        <v>1.2392324344989241</v>
      </c>
      <c r="AA151" s="24">
        <v>1.265436985420995</v>
      </c>
      <c r="AB151" s="24">
        <v>1.293474814732948</v>
      </c>
      <c r="AC151" s="24">
        <v>1.323426756304932</v>
      </c>
      <c r="AD151" s="24">
        <v>1.3553767338670539</v>
      </c>
      <c r="AE151" s="24">
        <v>1.3894108979606961</v>
      </c>
      <c r="AF151" s="24">
        <v>1.4256155640577151</v>
      </c>
      <c r="AG151" s="24">
        <v>1.464079710327848</v>
      </c>
      <c r="AH151" s="25">
        <v>1.504894977638717</v>
      </c>
    </row>
    <row r="152" spans="1:34" x14ac:dyDescent="0.25">
      <c r="A152" s="23">
        <v>13</v>
      </c>
      <c r="B152" s="24">
        <v>0.86453584788410731</v>
      </c>
      <c r="C152" s="24">
        <v>0.86610397790797422</v>
      </c>
      <c r="D152" s="24">
        <v>0.86790697415994689</v>
      </c>
      <c r="E152" s="24">
        <v>0.86997510244795018</v>
      </c>
      <c r="F152" s="24">
        <v>0.87234069266639247</v>
      </c>
      <c r="G152" s="24">
        <v>0.87503623888618487</v>
      </c>
      <c r="H152" s="24">
        <v>0.87809696316118291</v>
      </c>
      <c r="I152" s="24">
        <v>0.8815608155281851</v>
      </c>
      <c r="J152" s="24">
        <v>0.88546591347219106</v>
      </c>
      <c r="K152" s="24">
        <v>0.88985258676047541</v>
      </c>
      <c r="L152" s="24">
        <v>0.89476423486025003</v>
      </c>
      <c r="M152" s="24">
        <v>0.90024449791720096</v>
      </c>
      <c r="N152" s="24">
        <v>0.90633877858994427</v>
      </c>
      <c r="O152" s="24">
        <v>0.91309590259939932</v>
      </c>
      <c r="P152" s="24">
        <v>0.92056509077210436</v>
      </c>
      <c r="Q152" s="24">
        <v>0.92879688170175523</v>
      </c>
      <c r="R152" s="24">
        <v>0.93784545465462388</v>
      </c>
      <c r="S152" s="24">
        <v>0.94776561233716994</v>
      </c>
      <c r="T152" s="24">
        <v>0.95861308847760374</v>
      </c>
      <c r="U152" s="24">
        <v>0.97044734089114693</v>
      </c>
      <c r="V152" s="24">
        <v>0.98332875841477219</v>
      </c>
      <c r="W152" s="24">
        <v>0.9973183535972916</v>
      </c>
      <c r="X152" s="24">
        <v>1.012480781246442</v>
      </c>
      <c r="Y152" s="24">
        <v>1.028882014511308</v>
      </c>
      <c r="Z152" s="24">
        <v>1.0465884209631111</v>
      </c>
      <c r="AA152" s="24">
        <v>1.065669785279632</v>
      </c>
      <c r="AB152" s="24">
        <v>1.08619765158501</v>
      </c>
      <c r="AC152" s="24">
        <v>1.108243806141493</v>
      </c>
      <c r="AD152" s="24">
        <v>1.131883125071286</v>
      </c>
      <c r="AE152" s="24">
        <v>1.157192711307871</v>
      </c>
      <c r="AF152" s="24">
        <v>1.1842498327152029</v>
      </c>
      <c r="AG152" s="24">
        <v>1.2131344198551191</v>
      </c>
      <c r="AH152" s="25">
        <v>1.243929065987341</v>
      </c>
    </row>
    <row r="153" spans="1:34" x14ac:dyDescent="0.25">
      <c r="A153" s="23">
        <v>14</v>
      </c>
      <c r="B153" s="24">
        <v>0.76789343247249919</v>
      </c>
      <c r="C153" s="24">
        <v>0.77018904824276491</v>
      </c>
      <c r="D153" s="24">
        <v>0.77259568670861067</v>
      </c>
      <c r="E153" s="24">
        <v>0.77513456607006048</v>
      </c>
      <c r="F153" s="24">
        <v>0.77782896861362127</v>
      </c>
      <c r="G153" s="24">
        <v>0.78070234080230394</v>
      </c>
      <c r="H153" s="24">
        <v>0.78378085708206258</v>
      </c>
      <c r="I153" s="24">
        <v>0.78709341988179582</v>
      </c>
      <c r="J153" s="24">
        <v>0.79066909907860305</v>
      </c>
      <c r="K153" s="24">
        <v>0.7945391768318586</v>
      </c>
      <c r="L153" s="24">
        <v>0.79873800500087222</v>
      </c>
      <c r="M153" s="24">
        <v>0.80330017612342908</v>
      </c>
      <c r="N153" s="24">
        <v>0.80826204525024481</v>
      </c>
      <c r="O153" s="24">
        <v>0.81366339049433734</v>
      </c>
      <c r="P153" s="24">
        <v>0.81954438507434491</v>
      </c>
      <c r="Q153" s="24">
        <v>0.82594651997606283</v>
      </c>
      <c r="R153" s="24">
        <v>0.83291492685786228</v>
      </c>
      <c r="S153" s="24">
        <v>0.84049536081830212</v>
      </c>
      <c r="T153" s="24">
        <v>0.84873450797769201</v>
      </c>
      <c r="U153" s="24">
        <v>0.85768277854335373</v>
      </c>
      <c r="V153" s="24">
        <v>0.8673915137443593</v>
      </c>
      <c r="W153" s="24">
        <v>0.87791267852161947</v>
      </c>
      <c r="X153" s="24">
        <v>0.88930188007497057</v>
      </c>
      <c r="Y153" s="24">
        <v>0.90161604394559636</v>
      </c>
      <c r="Z153" s="24">
        <v>0.91491249009681508</v>
      </c>
      <c r="AA153" s="24">
        <v>0.92925195559850793</v>
      </c>
      <c r="AB153" s="24">
        <v>0.94469693696691437</v>
      </c>
      <c r="AC153" s="24">
        <v>0.96131017285637999</v>
      </c>
      <c r="AD153" s="24">
        <v>0.97915749178121159</v>
      </c>
      <c r="AE153" s="24">
        <v>0.99830694906698991</v>
      </c>
      <c r="AF153" s="24">
        <v>1.01882676496977</v>
      </c>
      <c r="AG153" s="24">
        <v>1.0407878224434881</v>
      </c>
      <c r="AH153" s="25">
        <v>1.0642636671399659</v>
      </c>
    </row>
    <row r="154" spans="1:34" x14ac:dyDescent="0.25">
      <c r="A154" s="23">
        <v>15</v>
      </c>
      <c r="B154" s="24">
        <v>0.68033904557302471</v>
      </c>
      <c r="C154" s="24">
        <v>0.68428549555771445</v>
      </c>
      <c r="D154" s="24">
        <v>0.68826491498434184</v>
      </c>
      <c r="E154" s="24">
        <v>0.69228947444503031</v>
      </c>
      <c r="F154" s="24">
        <v>0.6963734086183857</v>
      </c>
      <c r="G154" s="24">
        <v>0.70053111635951693</v>
      </c>
      <c r="H154" s="24">
        <v>0.70477972450647708</v>
      </c>
      <c r="I154" s="24">
        <v>0.7091390878802647</v>
      </c>
      <c r="J154" s="24">
        <v>0.71362922875007695</v>
      </c>
      <c r="K154" s="24">
        <v>0.71827238166738805</v>
      </c>
      <c r="L154" s="24">
        <v>0.72309385088360834</v>
      </c>
      <c r="M154" s="24">
        <v>0.7281191813286223</v>
      </c>
      <c r="N154" s="24">
        <v>0.73337568044524482</v>
      </c>
      <c r="O154" s="24">
        <v>0.73889407873859381</v>
      </c>
      <c r="P154" s="24">
        <v>0.74470550181940465</v>
      </c>
      <c r="Q154" s="24">
        <v>0.7508423930655721</v>
      </c>
      <c r="R154" s="24">
        <v>0.75734083652756745</v>
      </c>
      <c r="S154" s="24">
        <v>0.76423753969604846</v>
      </c>
      <c r="T154" s="24">
        <v>0.77157014108342514</v>
      </c>
      <c r="U154" s="24">
        <v>0.77938000328911738</v>
      </c>
      <c r="V154" s="24">
        <v>0.78770941993429644</v>
      </c>
      <c r="W154" s="24">
        <v>0.79660130835197229</v>
      </c>
      <c r="X154" s="24">
        <v>0.80610222813408039</v>
      </c>
      <c r="Y154" s="24">
        <v>0.81626005721390493</v>
      </c>
      <c r="Z154" s="24">
        <v>0.82712306794686408</v>
      </c>
      <c r="AA154" s="24">
        <v>0.83874294979493869</v>
      </c>
      <c r="AB154" s="24">
        <v>0.85117315166646645</v>
      </c>
      <c r="AC154" s="24">
        <v>0.86446736460789175</v>
      </c>
      <c r="AD154" s="24">
        <v>0.87868236952562062</v>
      </c>
      <c r="AE154" s="24">
        <v>0.89387717413733248</v>
      </c>
      <c r="AF154" s="24">
        <v>0.91011095109118079</v>
      </c>
      <c r="AG154" s="24">
        <v>0.92744553573320188</v>
      </c>
      <c r="AH154" s="25">
        <v>0.94594542610731569</v>
      </c>
    </row>
    <row r="155" spans="1:34" x14ac:dyDescent="0.25">
      <c r="A155" s="23">
        <v>16</v>
      </c>
      <c r="B155" s="24">
        <v>0.59622058687929536</v>
      </c>
      <c r="C155" s="24">
        <v>0.6023822469169231</v>
      </c>
      <c r="D155" s="24">
        <v>0.60854461342172639</v>
      </c>
      <c r="E155" s="24">
        <v>0.61471080937792821</v>
      </c>
      <c r="F155" s="24">
        <v>0.6208860218562342</v>
      </c>
      <c r="G155" s="24">
        <v>0.62707560210385316</v>
      </c>
      <c r="H155" s="24">
        <v>0.63328762935093852</v>
      </c>
      <c r="I155" s="24">
        <v>0.63953291081058716</v>
      </c>
      <c r="J155" s="24">
        <v>0.64582242114409738</v>
      </c>
      <c r="K155" s="24">
        <v>0.65216934729504095</v>
      </c>
      <c r="L155" s="24">
        <v>0.65858994590692588</v>
      </c>
      <c r="M155" s="24">
        <v>0.66510071430173456</v>
      </c>
      <c r="N155" s="24">
        <v>0.67171991231438066</v>
      </c>
      <c r="O155" s="24">
        <v>0.67846922284208289</v>
      </c>
      <c r="P155" s="24">
        <v>0.68537072388767795</v>
      </c>
      <c r="Q155" s="24">
        <v>0.69244781122116161</v>
      </c>
      <c r="R155" s="24">
        <v>0.6997275212851034</v>
      </c>
      <c r="S155" s="24">
        <v>0.70723751396225942</v>
      </c>
      <c r="T155" s="24">
        <v>0.71500638015713758</v>
      </c>
      <c r="U155" s="24">
        <v>0.72306643486125688</v>
      </c>
      <c r="V155" s="24">
        <v>0.7314509240878887</v>
      </c>
      <c r="W155" s="24">
        <v>0.74019371756214269</v>
      </c>
      <c r="X155" s="24">
        <v>0.7493323272680531</v>
      </c>
      <c r="Y155" s="24">
        <v>0.75890558353100346</v>
      </c>
      <c r="Z155" s="24">
        <v>0.76895271109851104</v>
      </c>
      <c r="AA155" s="24">
        <v>0.77951635182465573</v>
      </c>
      <c r="AB155" s="24">
        <v>0.79064090700987522</v>
      </c>
      <c r="AC155" s="24">
        <v>0.80237102009271311</v>
      </c>
      <c r="AD155" s="24">
        <v>0.814754424371675</v>
      </c>
      <c r="AE155" s="24">
        <v>0.8278410799565401</v>
      </c>
      <c r="AF155" s="24">
        <v>0.84168111188756223</v>
      </c>
      <c r="AG155" s="24">
        <v>0.85632730790287626</v>
      </c>
      <c r="AH155" s="25">
        <v>0.87183511843849959</v>
      </c>
    </row>
    <row r="156" spans="1:34" x14ac:dyDescent="0.25">
      <c r="A156" s="23">
        <v>17</v>
      </c>
      <c r="B156" s="24">
        <v>0.51270008662329292</v>
      </c>
      <c r="C156" s="24">
        <v>0.52128235992285465</v>
      </c>
      <c r="D156" s="24">
        <v>0.52987886699371289</v>
      </c>
      <c r="E156" s="24">
        <v>0.53848368321219009</v>
      </c>
      <c r="F156" s="24">
        <v>0.54709294804109188</v>
      </c>
      <c r="G156" s="24">
        <v>0.55570296511972672</v>
      </c>
      <c r="H156" s="24">
        <v>0.56431276607034719</v>
      </c>
      <c r="I156" s="24">
        <v>0.57292411049814829</v>
      </c>
      <c r="J156" s="24">
        <v>0.5815389254565263</v>
      </c>
      <c r="K156" s="24">
        <v>0.59016135028115269</v>
      </c>
      <c r="L156" s="24">
        <v>0.59879859400763569</v>
      </c>
      <c r="M156" s="24">
        <v>0.60745810635005792</v>
      </c>
      <c r="N156" s="24">
        <v>0.61614909953543273</v>
      </c>
      <c r="O156" s="24">
        <v>0.62488420885307705</v>
      </c>
      <c r="P156" s="24">
        <v>0.6336764646979266</v>
      </c>
      <c r="Q156" s="24">
        <v>0.64254021523207538</v>
      </c>
      <c r="R156" s="24">
        <v>0.65149344929019348</v>
      </c>
      <c r="S156" s="24">
        <v>0.66055477914713745</v>
      </c>
      <c r="T156" s="24">
        <v>0.66974374809951598</v>
      </c>
      <c r="U156" s="24">
        <v>0.67908362353094676</v>
      </c>
      <c r="V156" s="24">
        <v>0.68859860384679938</v>
      </c>
      <c r="W156" s="24">
        <v>0.69831351116428164</v>
      </c>
      <c r="X156" s="24">
        <v>0.70825680985952622</v>
      </c>
      <c r="Y156" s="24">
        <v>0.71845828265001466</v>
      </c>
      <c r="Z156" s="24">
        <v>0.72894810667536303</v>
      </c>
      <c r="AA156" s="24">
        <v>0.73975987618175154</v>
      </c>
      <c r="AB156" s="24">
        <v>0.75092894486171913</v>
      </c>
      <c r="AC156" s="24">
        <v>0.76249090854591151</v>
      </c>
      <c r="AD156" s="24">
        <v>0.77448445292493262</v>
      </c>
      <c r="AE156" s="24">
        <v>0.78695049050065946</v>
      </c>
      <c r="AF156" s="24">
        <v>0.79993009870544252</v>
      </c>
      <c r="AG156" s="24">
        <v>0.81346701766951657</v>
      </c>
      <c r="AH156" s="25">
        <v>0.82760765022099925</v>
      </c>
    </row>
    <row r="157" spans="1:34" x14ac:dyDescent="0.25">
      <c r="A157" s="23">
        <v>18</v>
      </c>
      <c r="B157" s="24">
        <v>0.42975370557537618</v>
      </c>
      <c r="C157" s="24">
        <v>0.44060302271635199</v>
      </c>
      <c r="D157" s="24">
        <v>0.45152589121162923</v>
      </c>
      <c r="E157" s="24">
        <v>0.46250733882962858</v>
      </c>
      <c r="F157" s="24">
        <v>0.47353445742525507</v>
      </c>
      <c r="G157" s="24">
        <v>0.48459450302991591</v>
      </c>
      <c r="H157" s="24">
        <v>0.49567745965796228</v>
      </c>
      <c r="I157" s="24">
        <v>0.50677603930669013</v>
      </c>
      <c r="J157" s="24">
        <v>0.51788312142159509</v>
      </c>
      <c r="K157" s="24">
        <v>0.52899379773044819</v>
      </c>
      <c r="L157" s="24">
        <v>0.54010622966095623</v>
      </c>
      <c r="M157" s="24">
        <v>0.55121881931930061</v>
      </c>
      <c r="N157" s="24">
        <v>0.56233173132459346</v>
      </c>
      <c r="O157" s="24">
        <v>0.57344855335825085</v>
      </c>
      <c r="P157" s="24">
        <v>0.58457326820730837</v>
      </c>
      <c r="Q157" s="24">
        <v>0.59571117642595939</v>
      </c>
      <c r="R157" s="24">
        <v>0.60687121924097343</v>
      </c>
      <c r="S157" s="24">
        <v>0.61806296131930716</v>
      </c>
      <c r="T157" s="24">
        <v>0.62929689834966851</v>
      </c>
      <c r="U157" s="24">
        <v>0.64058725010777384</v>
      </c>
      <c r="V157" s="24">
        <v>0.65194916739109077</v>
      </c>
      <c r="W157" s="24">
        <v>0.66339842470892518</v>
      </c>
      <c r="X157" s="24">
        <v>0.67495443882951123</v>
      </c>
      <c r="Y157" s="24">
        <v>0.68663794486243124</v>
      </c>
      <c r="Z157" s="24">
        <v>0.69847007233940295</v>
      </c>
      <c r="AA157" s="24">
        <v>0.71047536789870402</v>
      </c>
      <c r="AB157" s="24">
        <v>0.72268013762497008</v>
      </c>
      <c r="AC157" s="24">
        <v>0.73511092974094294</v>
      </c>
      <c r="AD157" s="24">
        <v>0.74779738232932602</v>
      </c>
      <c r="AE157" s="24">
        <v>0.76077136028409686</v>
      </c>
      <c r="AF157" s="24">
        <v>0.7740648934297073</v>
      </c>
      <c r="AG157" s="24">
        <v>0.78771267428849256</v>
      </c>
      <c r="AH157" s="25">
        <v>0.80175205808067151</v>
      </c>
    </row>
    <row r="158" spans="1:34" x14ac:dyDescent="0.25">
      <c r="A158" s="23">
        <v>19</v>
      </c>
      <c r="B158" s="24">
        <v>0.35017173504428861</v>
      </c>
      <c r="C158" s="24">
        <v>0.36277555397664218</v>
      </c>
      <c r="D158" s="24">
        <v>0.37555803212518368</v>
      </c>
      <c r="E158" s="24">
        <v>0.38849514965043391</v>
      </c>
      <c r="F158" s="24">
        <v>0.40156495079939558</v>
      </c>
      <c r="G158" s="24">
        <v>0.41474564399557551</v>
      </c>
      <c r="H158" s="24">
        <v>0.42801816564542389</v>
      </c>
      <c r="I158" s="24">
        <v>0.44136618013833617</v>
      </c>
      <c r="J158" s="24">
        <v>0.45477351931190763</v>
      </c>
      <c r="K158" s="24">
        <v>0.46822622728600888</v>
      </c>
      <c r="L158" s="24">
        <v>0.4817134178804463</v>
      </c>
      <c r="M158" s="24">
        <v>0.49522444559350048</v>
      </c>
      <c r="N158" s="24">
        <v>0.5087504274363831</v>
      </c>
      <c r="O158" s="24">
        <v>0.52228590348260995</v>
      </c>
      <c r="P158" s="24">
        <v>0.53582580891131526</v>
      </c>
      <c r="Q158" s="24">
        <v>0.5493663966687915</v>
      </c>
      <c r="R158" s="24">
        <v>0.56290756037390721</v>
      </c>
      <c r="S158" s="24">
        <v>0.57644981708571674</v>
      </c>
      <c r="T158" s="24">
        <v>0.58999461488502725</v>
      </c>
      <c r="U158" s="24">
        <v>0.60354712593965454</v>
      </c>
      <c r="V158" s="24">
        <v>0.61711345343916713</v>
      </c>
      <c r="W158" s="24">
        <v>0.63070032428497091</v>
      </c>
      <c r="X158" s="24">
        <v>0.64431810763739827</v>
      </c>
      <c r="Y158" s="24">
        <v>0.65797849099813033</v>
      </c>
      <c r="Z158" s="24">
        <v>0.67169355629098226</v>
      </c>
      <c r="AA158" s="24">
        <v>0.68547880254633231</v>
      </c>
      <c r="AB158" s="24">
        <v>0.69935148824091786</v>
      </c>
      <c r="AC158" s="24">
        <v>0.71332911398958099</v>
      </c>
      <c r="AD158" s="24">
        <v>0.72743227026712454</v>
      </c>
      <c r="AE158" s="24">
        <v>0.74168377435962374</v>
      </c>
      <c r="AF158" s="24">
        <v>0.75610660848362743</v>
      </c>
      <c r="AG158" s="24">
        <v>0.77072641755356985</v>
      </c>
      <c r="AH158" s="25">
        <v>0.78557150918176821</v>
      </c>
    </row>
    <row r="159" spans="1:34" x14ac:dyDescent="0.25">
      <c r="A159" s="26">
        <v>20</v>
      </c>
      <c r="B159" s="27">
        <v>0.27955859687712947</v>
      </c>
      <c r="C159" s="27">
        <v>0.29304540292131281</v>
      </c>
      <c r="D159" s="27">
        <v>0.30686176632245232</v>
      </c>
      <c r="E159" s="27">
        <v>0.32097461963316809</v>
      </c>
      <c r="F159" s="27">
        <v>0.3353529594925635</v>
      </c>
      <c r="G159" s="27">
        <v>0.34996594671624548</v>
      </c>
      <c r="H159" s="27">
        <v>0.36478547010276319</v>
      </c>
      <c r="I159" s="27">
        <v>0.37978614643360908</v>
      </c>
      <c r="J159" s="27">
        <v>0.394942759938476</v>
      </c>
      <c r="K159" s="27">
        <v>0.41023230712933367</v>
      </c>
      <c r="L159" s="27">
        <v>0.42563485421808978</v>
      </c>
      <c r="M159" s="27">
        <v>0.44113070809512722</v>
      </c>
      <c r="N159" s="27">
        <v>0.45670193816375759</v>
      </c>
      <c r="O159" s="27">
        <v>0.47233403688959402</v>
      </c>
      <c r="P159" s="27">
        <v>0.48801289184386798</v>
      </c>
      <c r="Q159" s="27">
        <v>0.50372570836496999</v>
      </c>
      <c r="R159" s="27">
        <v>0.51946333246386889</v>
      </c>
      <c r="S159" s="27">
        <v>0.5352172335917198</v>
      </c>
      <c r="T159" s="27">
        <v>0.55097981222143022</v>
      </c>
      <c r="U159" s="27">
        <v>0.56674719291291498</v>
      </c>
      <c r="V159" s="27">
        <v>0.58251643124784069</v>
      </c>
      <c r="W159" s="27">
        <v>0.59828520651971262</v>
      </c>
      <c r="X159" s="27">
        <v>0.61405484028096236</v>
      </c>
      <c r="Y159" s="27">
        <v>0.62982797242537192</v>
      </c>
      <c r="Z159" s="27">
        <v>0.64560763726885639</v>
      </c>
      <c r="AA159" s="27">
        <v>0.66140028623389213</v>
      </c>
      <c r="AB159" s="27">
        <v>0.67721413018931198</v>
      </c>
      <c r="AC159" s="27">
        <v>0.69305762214205502</v>
      </c>
      <c r="AD159" s="27">
        <v>0.70894230495902555</v>
      </c>
      <c r="AE159" s="27">
        <v>0.72488194831840203</v>
      </c>
      <c r="AF159" s="27">
        <v>0.74089048682883807</v>
      </c>
      <c r="AG159" s="27">
        <v>0.75698451779686626</v>
      </c>
      <c r="AH159" s="28">
        <v>0.77318330122689871</v>
      </c>
    </row>
    <row r="162" spans="1:34" ht="28.9" customHeight="1" x14ac:dyDescent="0.5">
      <c r="A162" s="1" t="s">
        <v>19</v>
      </c>
      <c r="B162" s="1"/>
    </row>
    <row r="163" spans="1:34" x14ac:dyDescent="0.25">
      <c r="A163" s="17" t="s">
        <v>12</v>
      </c>
      <c r="B163" s="18" t="s">
        <v>13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9"/>
    </row>
    <row r="164" spans="1:34" x14ac:dyDescent="0.25">
      <c r="A164" s="20" t="s">
        <v>14</v>
      </c>
      <c r="B164" s="21">
        <v>128</v>
      </c>
      <c r="C164" s="21">
        <v>148</v>
      </c>
      <c r="D164" s="21">
        <v>168</v>
      </c>
      <c r="E164" s="21">
        <v>188</v>
      </c>
      <c r="F164" s="21">
        <v>208</v>
      </c>
      <c r="G164" s="21">
        <v>228</v>
      </c>
      <c r="H164" s="21">
        <v>248</v>
      </c>
      <c r="I164" s="21">
        <v>268</v>
      </c>
      <c r="J164" s="21">
        <v>288</v>
      </c>
      <c r="K164" s="21">
        <v>308</v>
      </c>
      <c r="L164" s="21">
        <v>328</v>
      </c>
      <c r="M164" s="21">
        <v>348</v>
      </c>
      <c r="N164" s="21">
        <v>368</v>
      </c>
      <c r="O164" s="21">
        <v>388</v>
      </c>
      <c r="P164" s="21">
        <v>408</v>
      </c>
      <c r="Q164" s="21">
        <v>428</v>
      </c>
      <c r="R164" s="21">
        <v>448</v>
      </c>
      <c r="S164" s="21">
        <v>468</v>
      </c>
      <c r="T164" s="21">
        <v>488</v>
      </c>
      <c r="U164" s="21">
        <v>508</v>
      </c>
      <c r="V164" s="21">
        <v>528</v>
      </c>
      <c r="W164" s="21">
        <v>548</v>
      </c>
      <c r="X164" s="21">
        <v>568</v>
      </c>
      <c r="Y164" s="21">
        <v>588</v>
      </c>
      <c r="Z164" s="21">
        <v>608</v>
      </c>
      <c r="AA164" s="21">
        <v>628</v>
      </c>
      <c r="AB164" s="21">
        <v>648</v>
      </c>
      <c r="AC164" s="21">
        <v>668</v>
      </c>
      <c r="AD164" s="21">
        <v>688</v>
      </c>
      <c r="AE164" s="21">
        <v>708</v>
      </c>
      <c r="AF164" s="21">
        <v>728</v>
      </c>
      <c r="AG164" s="21">
        <v>748</v>
      </c>
      <c r="AH164" s="22">
        <v>768</v>
      </c>
    </row>
    <row r="165" spans="1:34" x14ac:dyDescent="0.25">
      <c r="A165" s="23">
        <v>4</v>
      </c>
      <c r="B165" s="24">
        <v>4.4688700366861873</v>
      </c>
      <c r="C165" s="24">
        <v>4.5891509805446624</v>
      </c>
      <c r="D165" s="24">
        <v>4.7148034116547564</v>
      </c>
      <c r="E165" s="24">
        <v>4.8460473620276803</v>
      </c>
      <c r="F165" s="24">
        <v>4.9831052218923801</v>
      </c>
      <c r="G165" s="24">
        <v>5.1262039940497468</v>
      </c>
      <c r="H165" s="24">
        <v>5.2755766710023426</v>
      </c>
      <c r="I165" s="24">
        <v>5.4314579642412406</v>
      </c>
      <c r="J165" s="24">
        <v>5.5940897177423894</v>
      </c>
      <c r="K165" s="24">
        <v>5.7637162924191916</v>
      </c>
      <c r="L165" s="24">
        <v>5.9405865810891649</v>
      </c>
      <c r="M165" s="24">
        <v>6.1249553613237451</v>
      </c>
      <c r="N165" s="24">
        <v>6.3170791290199677</v>
      </c>
      <c r="O165" s="24">
        <v>6.5172215469106067</v>
      </c>
      <c r="P165" s="24">
        <v>6.7256488060744548</v>
      </c>
      <c r="Q165" s="24">
        <v>6.9426316235917414</v>
      </c>
      <c r="R165" s="24">
        <v>7.1684465936175084</v>
      </c>
      <c r="S165" s="24">
        <v>7.4033720286965536</v>
      </c>
      <c r="T165" s="24">
        <v>7.6476934113322086</v>
      </c>
      <c r="U165" s="24">
        <v>7.9016987533741103</v>
      </c>
      <c r="V165" s="24">
        <v>8.1656805907036603</v>
      </c>
      <c r="W165" s="24">
        <v>8.4399373337173653</v>
      </c>
      <c r="X165" s="24">
        <v>8.7247691127625053</v>
      </c>
      <c r="Y165" s="24">
        <v>9.0204832375132966</v>
      </c>
      <c r="Z165" s="24">
        <v>9.3273895495856021</v>
      </c>
      <c r="AA165" s="24">
        <v>9.6458023929543284</v>
      </c>
      <c r="AB165" s="24">
        <v>9.9760419579527806</v>
      </c>
      <c r="AC165" s="24">
        <v>10.31843017665496</v>
      </c>
      <c r="AD165" s="24">
        <v>10.67329628849679</v>
      </c>
      <c r="AE165" s="24">
        <v>11.040972100190309</v>
      </c>
      <c r="AF165" s="24">
        <v>11.42179361935823</v>
      </c>
      <c r="AG165" s="24">
        <v>11.81610230834726</v>
      </c>
      <c r="AH165" s="25">
        <v>12.224241674742929</v>
      </c>
    </row>
    <row r="166" spans="1:34" x14ac:dyDescent="0.25">
      <c r="A166" s="23">
        <v>5</v>
      </c>
      <c r="B166" s="24">
        <v>3.5717593120454669</v>
      </c>
      <c r="C166" s="24">
        <v>3.6622863427019312</v>
      </c>
      <c r="D166" s="24">
        <v>3.757343895071819</v>
      </c>
      <c r="E166" s="24">
        <v>3.8571343300571601</v>
      </c>
      <c r="F166" s="24">
        <v>3.9618623667777242</v>
      </c>
      <c r="G166" s="24">
        <v>4.0717373369252146</v>
      </c>
      <c r="H166" s="24">
        <v>4.1869745618930194</v>
      </c>
      <c r="I166" s="24">
        <v>4.3077910820630274</v>
      </c>
      <c r="J166" s="24">
        <v>4.434411070302005</v>
      </c>
      <c r="K166" s="24">
        <v>4.5670612164141771</v>
      </c>
      <c r="L166" s="24">
        <v>4.7059727421078774</v>
      </c>
      <c r="M166" s="24">
        <v>4.8513827538453569</v>
      </c>
      <c r="N166" s="24">
        <v>5.0035300764144832</v>
      </c>
      <c r="O166" s="24">
        <v>5.1626607014388384</v>
      </c>
      <c r="P166" s="24">
        <v>5.3290231488880364</v>
      </c>
      <c r="Q166" s="24">
        <v>5.5028704647331219</v>
      </c>
      <c r="R166" s="24">
        <v>5.6844615720199583</v>
      </c>
      <c r="S166" s="24">
        <v>5.8740571121841647</v>
      </c>
      <c r="T166" s="24">
        <v>6.0719248966198922</v>
      </c>
      <c r="U166" s="24">
        <v>6.2783352660675948</v>
      </c>
      <c r="V166" s="24">
        <v>6.493563085299491</v>
      </c>
      <c r="W166" s="24">
        <v>6.7178890936029072</v>
      </c>
      <c r="X166" s="24">
        <v>6.9515957502159402</v>
      </c>
      <c r="Y166" s="24">
        <v>7.1949726937036278</v>
      </c>
      <c r="Z166" s="24">
        <v>7.448312094572656</v>
      </c>
      <c r="AA166" s="24">
        <v>7.7119106256887502</v>
      </c>
      <c r="AB166" s="24">
        <v>7.9860708062760279</v>
      </c>
      <c r="AC166" s="24">
        <v>8.2710968972993069</v>
      </c>
      <c r="AD166" s="24">
        <v>8.5673004670853299</v>
      </c>
      <c r="AE166" s="24">
        <v>8.8749956512369739</v>
      </c>
      <c r="AF166" s="24">
        <v>9.1945007862677421</v>
      </c>
      <c r="AG166" s="24">
        <v>9.5261396634151865</v>
      </c>
      <c r="AH166" s="25">
        <v>9.8702381191556423</v>
      </c>
    </row>
    <row r="167" spans="1:34" x14ac:dyDescent="0.25">
      <c r="A167" s="23">
        <v>6</v>
      </c>
      <c r="B167" s="24">
        <v>2.8612413929013849</v>
      </c>
      <c r="C167" s="24">
        <v>2.927214292753995</v>
      </c>
      <c r="D167" s="24">
        <v>2.9969482960925879</v>
      </c>
      <c r="E167" s="24">
        <v>3.0706280927100149</v>
      </c>
      <c r="F167" s="24">
        <v>3.148440730616862</v>
      </c>
      <c r="G167" s="24">
        <v>3.2305778703956549</v>
      </c>
      <c r="H167" s="24">
        <v>3.317237162330601</v>
      </c>
      <c r="I167" s="24">
        <v>3.4086179756944022</v>
      </c>
      <c r="J167" s="24">
        <v>3.5049268122446469</v>
      </c>
      <c r="K167" s="24">
        <v>3.6063726906763791</v>
      </c>
      <c r="L167" s="24">
        <v>3.713169161588751</v>
      </c>
      <c r="M167" s="24">
        <v>3.8255356603348352</v>
      </c>
      <c r="N167" s="24">
        <v>3.943693340593311</v>
      </c>
      <c r="O167" s="24">
        <v>4.0678705228785894</v>
      </c>
      <c r="P167" s="24">
        <v>4.1982980560510939</v>
      </c>
      <c r="Q167" s="24">
        <v>4.3352113149726943</v>
      </c>
      <c r="R167" s="24">
        <v>4.4788515515800702</v>
      </c>
      <c r="S167" s="24">
        <v>4.6294617361996613</v>
      </c>
      <c r="T167" s="24">
        <v>4.7872920091164373</v>
      </c>
      <c r="U167" s="24">
        <v>4.9525950399616683</v>
      </c>
      <c r="V167" s="24">
        <v>5.1256280223983941</v>
      </c>
      <c r="W167" s="24">
        <v>5.30665402460476</v>
      </c>
      <c r="X167" s="24">
        <v>5.4959378347096841</v>
      </c>
      <c r="Y167" s="24">
        <v>5.6937514201690176</v>
      </c>
      <c r="Z167" s="24">
        <v>5.9003692803802679</v>
      </c>
      <c r="AA167" s="24">
        <v>6.1160704170999738</v>
      </c>
      <c r="AB167" s="24">
        <v>6.3411396784430796</v>
      </c>
      <c r="AC167" s="24">
        <v>6.5758636542652269</v>
      </c>
      <c r="AD167" s="24">
        <v>6.8205362417839712</v>
      </c>
      <c r="AE167" s="24">
        <v>7.0754539054930037</v>
      </c>
      <c r="AF167" s="24">
        <v>7.3409173107966446</v>
      </c>
      <c r="AG167" s="24">
        <v>7.6172325778232688</v>
      </c>
      <c r="AH167" s="25">
        <v>7.9047078719400359</v>
      </c>
    </row>
    <row r="168" spans="1:34" x14ac:dyDescent="0.25">
      <c r="A168" s="23">
        <v>7</v>
      </c>
      <c r="B168" s="24">
        <v>2.3063370041021498</v>
      </c>
      <c r="C168" s="24">
        <v>2.35250683976217</v>
      </c>
      <c r="D168" s="24">
        <v>2.401739907991491</v>
      </c>
      <c r="E168" s="24">
        <v>2.4542032274737791</v>
      </c>
      <c r="F168" s="24">
        <v>2.5100661751104378</v>
      </c>
      <c r="G168" s="24">
        <v>2.5695027403748139</v>
      </c>
      <c r="H168" s="24">
        <v>2.632692902441931</v>
      </c>
      <c r="I168" s="24">
        <v>2.699818359475314</v>
      </c>
      <c r="J168" s="24">
        <v>2.7710679421233699</v>
      </c>
      <c r="K168" s="24">
        <v>2.8466329979719598</v>
      </c>
      <c r="L168" s="24">
        <v>2.9267094065110562</v>
      </c>
      <c r="M168" s="24">
        <v>3.0114989319845482</v>
      </c>
      <c r="N168" s="24">
        <v>3.1012050569619358</v>
      </c>
      <c r="O168" s="24">
        <v>3.1960384308484451</v>
      </c>
      <c r="P168" s="24">
        <v>3.2962122313953248</v>
      </c>
      <c r="Q168" s="24">
        <v>3.401944162355262</v>
      </c>
      <c r="R168" s="24">
        <v>3.513457804555753</v>
      </c>
      <c r="S168" s="24">
        <v>3.6309784572140549</v>
      </c>
      <c r="T168" s="24">
        <v>3.754738589505958</v>
      </c>
      <c r="U168" s="24">
        <v>3.8849731999535528</v>
      </c>
      <c r="V168" s="24">
        <v>4.0219218111106976</v>
      </c>
      <c r="W168" s="24">
        <v>4.1658298200463584</v>
      </c>
      <c r="X168" s="24">
        <v>4.3169443437802659</v>
      </c>
      <c r="Y168" s="24">
        <v>4.4755196786590972</v>
      </c>
      <c r="Z168" s="24">
        <v>4.6418126529711747</v>
      </c>
      <c r="AA168" s="24">
        <v>4.8160845973638597</v>
      </c>
      <c r="AB168" s="24">
        <v>4.9986026888429143</v>
      </c>
      <c r="AC168" s="24">
        <v>5.1896358461547907</v>
      </c>
      <c r="AD168" s="24">
        <v>5.3894602954078712</v>
      </c>
      <c r="AE168" s="24">
        <v>5.5983548299866648</v>
      </c>
      <c r="AF168" s="24">
        <v>5.8166024441863149</v>
      </c>
      <c r="AG168" s="24">
        <v>6.0444915870260081</v>
      </c>
      <c r="AH168" s="25">
        <v>6.2823127527637252</v>
      </c>
    </row>
    <row r="169" spans="1:34" x14ac:dyDescent="0.25">
      <c r="A169" s="23">
        <v>8</v>
      </c>
      <c r="B169" s="24">
        <v>1.878881001034354</v>
      </c>
      <c r="C169" s="24">
        <v>1.909550123326158</v>
      </c>
      <c r="D169" s="24">
        <v>1.942656154581329</v>
      </c>
      <c r="E169" s="24">
        <v>1.978348442374354</v>
      </c>
      <c r="F169" s="24">
        <v>2.0167786924974589</v>
      </c>
      <c r="G169" s="24">
        <v>2.0581032233148071</v>
      </c>
      <c r="H169" s="24">
        <v>2.1024843428922391</v>
      </c>
      <c r="I169" s="24">
        <v>2.1500860782840978</v>
      </c>
      <c r="J169" s="24">
        <v>2.2010795890296122</v>
      </c>
      <c r="K169" s="24">
        <v>2.2556385516054598</v>
      </c>
      <c r="L169" s="24">
        <v>2.313941174392435</v>
      </c>
      <c r="M169" s="24">
        <v>2.3761715505252452</v>
      </c>
      <c r="N169" s="24">
        <v>2.442515491464206</v>
      </c>
      <c r="O169" s="24">
        <v>2.513165975505367</v>
      </c>
      <c r="P169" s="24">
        <v>2.5883185092907932</v>
      </c>
      <c r="Q169" s="24">
        <v>2.6681731254639911</v>
      </c>
      <c r="R169" s="24">
        <v>2.7529357337432772</v>
      </c>
      <c r="S169" s="24">
        <v>2.842813962236725</v>
      </c>
      <c r="T169" s="24">
        <v>2.9380226090109449</v>
      </c>
      <c r="U169" s="24">
        <v>3.0387790014788458</v>
      </c>
      <c r="V169" s="24">
        <v>3.145304991085105</v>
      </c>
      <c r="W169" s="24">
        <v>3.2578283037895082</v>
      </c>
      <c r="X169" s="24">
        <v>3.3765783855026039</v>
      </c>
      <c r="Y169" s="24">
        <v>3.5017918614618901</v>
      </c>
      <c r="Z169" s="24">
        <v>3.6337078888465051</v>
      </c>
      <c r="AA169" s="24">
        <v>3.7725701271946308</v>
      </c>
      <c r="AB169" s="24">
        <v>3.918628082402845</v>
      </c>
      <c r="AC169" s="24">
        <v>4.0721330021084254</v>
      </c>
      <c r="AD169" s="24">
        <v>4.2333434413105673</v>
      </c>
      <c r="AE169" s="24">
        <v>4.402520522284604</v>
      </c>
      <c r="AF169" s="24">
        <v>4.5799295682164942</v>
      </c>
      <c r="AG169" s="24">
        <v>4.7658413570162477</v>
      </c>
      <c r="AH169" s="25">
        <v>4.960528711832656</v>
      </c>
    </row>
    <row r="170" spans="1:34" x14ac:dyDescent="0.25">
      <c r="A170" s="23">
        <v>9</v>
      </c>
      <c r="B170" s="24">
        <v>1.553522369622971</v>
      </c>
      <c r="C170" s="24">
        <v>1.5725444135840341</v>
      </c>
      <c r="D170" s="24">
        <v>1.5934485902132871</v>
      </c>
      <c r="E170" s="24">
        <v>1.6163665759760351</v>
      </c>
      <c r="F170" s="24">
        <v>1.6414324055553231</v>
      </c>
      <c r="G170" s="24">
        <v>1.6687847262061319</v>
      </c>
      <c r="H170" s="24">
        <v>1.6985681748851229</v>
      </c>
      <c r="I170" s="24">
        <v>1.73092910753746</v>
      </c>
      <c r="J170" s="24">
        <v>1.7660210125931881</v>
      </c>
      <c r="K170" s="24">
        <v>1.8039998954198031</v>
      </c>
      <c r="L170" s="24">
        <v>1.8450262932889181</v>
      </c>
      <c r="M170" s="24">
        <v>1.88926662822606</v>
      </c>
      <c r="N170" s="24">
        <v>1.9368890405823671</v>
      </c>
      <c r="O170" s="24">
        <v>1.988068837544702</v>
      </c>
      <c r="P170" s="24">
        <v>2.0429838546459518</v>
      </c>
      <c r="Q170" s="24">
        <v>2.1018164534204411</v>
      </c>
      <c r="R170" s="24">
        <v>2.1647548724773049</v>
      </c>
      <c r="S170" s="24">
        <v>2.2319890688154369</v>
      </c>
      <c r="T170" s="24">
        <v>2.303716169392267</v>
      </c>
      <c r="U170" s="24">
        <v>2.380135830511521</v>
      </c>
      <c r="V170" s="24">
        <v>2.4614522325086949</v>
      </c>
      <c r="W170" s="24">
        <v>2.5478754302343938</v>
      </c>
      <c r="X170" s="24">
        <v>2.639617198489987</v>
      </c>
      <c r="Y170" s="24">
        <v>2.7368964914037881</v>
      </c>
      <c r="Z170" s="24">
        <v>2.8399347950457559</v>
      </c>
      <c r="AA170" s="24">
        <v>2.9489580978448942</v>
      </c>
      <c r="AB170" s="24">
        <v>3.0641982345885981</v>
      </c>
      <c r="AC170" s="24">
        <v>3.185888781804961</v>
      </c>
      <c r="AD170" s="24">
        <v>3.3142706233839991</v>
      </c>
      <c r="AE170" s="24">
        <v>3.449587210491861</v>
      </c>
      <c r="AF170" s="24">
        <v>3.5920861952053298</v>
      </c>
      <c r="AG170" s="24">
        <v>3.7420206843252299</v>
      </c>
      <c r="AH170" s="25">
        <v>3.8996458298911758</v>
      </c>
    </row>
    <row r="171" spans="1:34" x14ac:dyDescent="0.25">
      <c r="A171" s="23">
        <v>10</v>
      </c>
      <c r="B171" s="24">
        <v>1.3077242263313431</v>
      </c>
      <c r="C171" s="24">
        <v>1.318504111212248</v>
      </c>
      <c r="D171" s="24">
        <v>1.330682899776918</v>
      </c>
      <c r="E171" s="24">
        <v>1.34437459738148</v>
      </c>
      <c r="F171" s="24">
        <v>1.3596955675997939</v>
      </c>
      <c r="G171" s="24">
        <v>1.376766786577662</v>
      </c>
      <c r="H171" s="24">
        <v>1.395715220162564</v>
      </c>
      <c r="I171" s="24">
        <v>1.4166695531904829</v>
      </c>
      <c r="J171" s="24">
        <v>1.4397656029822821</v>
      </c>
      <c r="K171" s="24">
        <v>1.4651417037962779</v>
      </c>
      <c r="L171" s="24">
        <v>1.4929407217949009</v>
      </c>
      <c r="M171" s="24">
        <v>1.5233114078944989</v>
      </c>
      <c r="N171" s="24">
        <v>1.556404231337025</v>
      </c>
      <c r="O171" s="24">
        <v>1.5923768282001629</v>
      </c>
      <c r="P171" s="24">
        <v>1.631389362907619</v>
      </c>
      <c r="Q171" s="24">
        <v>1.673606525884537</v>
      </c>
      <c r="R171" s="24">
        <v>1.719198884630869</v>
      </c>
      <c r="S171" s="24">
        <v>1.7683387250363301</v>
      </c>
      <c r="T171" s="24">
        <v>1.8212055029491661</v>
      </c>
      <c r="U171" s="24">
        <v>1.877981203563925</v>
      </c>
      <c r="V171" s="24">
        <v>1.9388523361069201</v>
      </c>
      <c r="W171" s="24">
        <v>2.0040112843195761</v>
      </c>
      <c r="X171" s="24">
        <v>2.07365215189408</v>
      </c>
      <c r="Y171" s="24">
        <v>2.1479762218495648</v>
      </c>
      <c r="Z171" s="24">
        <v>2.2271873091468088</v>
      </c>
      <c r="AA171" s="24">
        <v>2.3114937311056352</v>
      </c>
      <c r="AB171" s="24">
        <v>2.401109651404254</v>
      </c>
      <c r="AC171" s="24">
        <v>2.4962509754615798</v>
      </c>
      <c r="AD171" s="24">
        <v>2.5971409160584491</v>
      </c>
      <c r="AE171" s="24">
        <v>2.7040052532518319</v>
      </c>
      <c r="AF171" s="24">
        <v>2.8170739680093271</v>
      </c>
      <c r="AG171" s="24">
        <v>2.936582496022579</v>
      </c>
      <c r="AH171" s="25">
        <v>3.062768318222016</v>
      </c>
    </row>
    <row r="172" spans="1:34" x14ac:dyDescent="0.25">
      <c r="A172" s="23">
        <v>11</v>
      </c>
      <c r="B172" s="24">
        <v>1.12176381816119</v>
      </c>
      <c r="C172" s="24">
        <v>1.127257747425624</v>
      </c>
      <c r="D172" s="24">
        <v>1.1337388987001551</v>
      </c>
      <c r="E172" s="24">
        <v>1.141303606231725</v>
      </c>
      <c r="F172" s="24">
        <v>1.1500505624850159</v>
      </c>
      <c r="G172" s="24">
        <v>1.1600830724966451</v>
      </c>
      <c r="H172" s="24">
        <v>1.171510431004914</v>
      </c>
      <c r="I172" s="24">
        <v>1.1844436517366259</v>
      </c>
      <c r="J172" s="24">
        <v>1.199000880903464</v>
      </c>
      <c r="K172" s="24">
        <v>1.215302781654559</v>
      </c>
      <c r="L172" s="24">
        <v>1.233474549043162</v>
      </c>
      <c r="M172" s="24">
        <v>1.253647262876439</v>
      </c>
      <c r="N172" s="24">
        <v>1.275953721287165</v>
      </c>
      <c r="O172" s="24">
        <v>1.3005338892438429</v>
      </c>
      <c r="P172" s="24">
        <v>1.3275302600609939</v>
      </c>
      <c r="Q172" s="24">
        <v>1.357089853054581</v>
      </c>
      <c r="R172" s="24">
        <v>1.3893655646153791</v>
      </c>
      <c r="S172" s="24">
        <v>1.4245120095239181</v>
      </c>
      <c r="T172" s="24">
        <v>1.4626909725192661</v>
      </c>
      <c r="U172" s="24">
        <v>1.504066767686788</v>
      </c>
      <c r="V172" s="24">
        <v>1.548808233143615</v>
      </c>
      <c r="W172" s="24">
        <v>1.5970900815219931</v>
      </c>
      <c r="X172" s="24">
        <v>1.6490887454049259</v>
      </c>
      <c r="Y172" s="24">
        <v>1.704987836702369</v>
      </c>
      <c r="Z172" s="24">
        <v>1.7649734992659161</v>
      </c>
      <c r="AA172" s="24">
        <v>1.829236379306207</v>
      </c>
      <c r="AB172" s="24">
        <v>1.8979729693922771</v>
      </c>
      <c r="AC172" s="24">
        <v>1.9713815038338569</v>
      </c>
      <c r="AD172" s="24">
        <v>2.0496675243026021</v>
      </c>
      <c r="AE172" s="24">
        <v>2.1330391397463009</v>
      </c>
      <c r="AF172" s="24">
        <v>2.2217086600233702</v>
      </c>
      <c r="AG172" s="24">
        <v>2.3158938497162729</v>
      </c>
      <c r="AH172" s="25">
        <v>2.415814518646259</v>
      </c>
    </row>
    <row r="173" spans="1:34" x14ac:dyDescent="0.25">
      <c r="A173" s="23">
        <v>12</v>
      </c>
      <c r="B173" s="24">
        <v>0.97873252265262423</v>
      </c>
      <c r="C173" s="24">
        <v>0.98144798397738153</v>
      </c>
      <c r="D173" s="24">
        <v>0.98481053294931764</v>
      </c>
      <c r="E173" s="24">
        <v>0.98889883270619516</v>
      </c>
      <c r="F173" s="24">
        <v>0.9937939046035158</v>
      </c>
      <c r="G173" s="24">
        <v>0.99958138256871754</v>
      </c>
      <c r="H173" s="24">
        <v>1.00635289023092</v>
      </c>
      <c r="I173" s="24">
        <v>1.0142017702077419</v>
      </c>
      <c r="J173" s="24">
        <v>1.023228497601687</v>
      </c>
      <c r="K173" s="24">
        <v>1.033536064452705</v>
      </c>
      <c r="L173" s="24">
        <v>1.0452319947048649</v>
      </c>
      <c r="M173" s="24">
        <v>1.058429697056154</v>
      </c>
      <c r="N173" s="24">
        <v>1.073244298530166</v>
      </c>
      <c r="O173" s="24">
        <v>1.089798092986221</v>
      </c>
      <c r="P173" s="24">
        <v>1.1082159026296601</v>
      </c>
      <c r="Q173" s="24">
        <v>1.1286270756672649</v>
      </c>
      <c r="R173" s="24">
        <v>1.1511668373806281</v>
      </c>
      <c r="S173" s="24">
        <v>1.175972131441102</v>
      </c>
      <c r="T173" s="24">
        <v>1.2031870714785711</v>
      </c>
      <c r="U173" s="24">
        <v>1.2329583004692179</v>
      </c>
      <c r="V173" s="24">
        <v>1.265436985420995</v>
      </c>
      <c r="W173" s="24">
        <v>1.300780167856963</v>
      </c>
      <c r="X173" s="24">
        <v>1.3391466092509521</v>
      </c>
      <c r="Y173" s="24">
        <v>1.3807022504037321</v>
      </c>
      <c r="Z173" s="24">
        <v>1.4256155640577151</v>
      </c>
      <c r="AA173" s="24">
        <v>1.47405952531436</v>
      </c>
      <c r="AB173" s="24">
        <v>1.5262129556335211</v>
      </c>
      <c r="AC173" s="24">
        <v>1.5822564182157479</v>
      </c>
      <c r="AD173" s="24">
        <v>1.6423777836235149</v>
      </c>
      <c r="AE173" s="24">
        <v>1.706767489695431</v>
      </c>
      <c r="AF173" s="24">
        <v>1.775620175180729</v>
      </c>
      <c r="AG173" s="24">
        <v>1.849135933552696</v>
      </c>
      <c r="AH173" s="25">
        <v>1.927516903523399</v>
      </c>
    </row>
    <row r="174" spans="1:34" x14ac:dyDescent="0.25">
      <c r="A174" s="23">
        <v>13</v>
      </c>
      <c r="B174" s="24">
        <v>0.86453584788410731</v>
      </c>
      <c r="C174" s="24">
        <v>0.86653161315908389</v>
      </c>
      <c r="D174" s="24">
        <v>0.86890587902907856</v>
      </c>
      <c r="E174" s="24">
        <v>0.87171963752267279</v>
      </c>
      <c r="F174" s="24">
        <v>0.87503623888618487</v>
      </c>
      <c r="G174" s="24">
        <v>0.87892364593787253</v>
      </c>
      <c r="H174" s="24">
        <v>0.88345581119767314</v>
      </c>
      <c r="I174" s="24">
        <v>0.88870840617402502</v>
      </c>
      <c r="J174" s="24">
        <v>0.89476423486025003</v>
      </c>
      <c r="K174" s="24">
        <v>0.90170861818712067</v>
      </c>
      <c r="L174" s="24">
        <v>0.90963140898952488</v>
      </c>
      <c r="M174" s="24">
        <v>0.91862834485626621</v>
      </c>
      <c r="N174" s="24">
        <v>0.92879688170175523</v>
      </c>
      <c r="O174" s="24">
        <v>0.94024164227613205</v>
      </c>
      <c r="P174" s="24">
        <v>0.95306977767555889</v>
      </c>
      <c r="Q174" s="24">
        <v>0.96739296499763516</v>
      </c>
      <c r="R174" s="24">
        <v>0.98332875841477219</v>
      </c>
      <c r="S174" s="24">
        <v>1.0009964304891401</v>
      </c>
      <c r="T174" s="24">
        <v>1.020522423741443</v>
      </c>
      <c r="U174" s="24">
        <v>1.042035710038683</v>
      </c>
      <c r="V174" s="24">
        <v>1.065669785279632</v>
      </c>
      <c r="W174" s="24">
        <v>1.0915640198781711</v>
      </c>
      <c r="X174" s="24">
        <v>1.1198595041989461</v>
      </c>
      <c r="Y174" s="24">
        <v>1.1507045079335469</v>
      </c>
      <c r="Z174" s="24">
        <v>1.1842498327152029</v>
      </c>
      <c r="AA174" s="24">
        <v>1.220650782536193</v>
      </c>
      <c r="AB174" s="24">
        <v>1.26006850774719</v>
      </c>
      <c r="AC174" s="24">
        <v>1.302665900439566</v>
      </c>
      <c r="AD174" s="24">
        <v>1.348613160066612</v>
      </c>
      <c r="AE174" s="24">
        <v>1.398083053357754</v>
      </c>
      <c r="AF174" s="24">
        <v>1.451252547953046</v>
      </c>
      <c r="AG174" s="24">
        <v>1.5083040662165901</v>
      </c>
      <c r="AH174" s="25">
        <v>1.5694220757512749</v>
      </c>
    </row>
    <row r="175" spans="1:34" x14ac:dyDescent="0.25">
      <c r="A175" s="23">
        <v>14</v>
      </c>
      <c r="B175" s="24">
        <v>0.76789343247249919</v>
      </c>
      <c r="C175" s="24">
        <v>0.77077955780070084</v>
      </c>
      <c r="D175" s="24">
        <v>0.77384714398251286</v>
      </c>
      <c r="E175" s="24">
        <v>0.77713951193733477</v>
      </c>
      <c r="F175" s="24">
        <v>0.78070234080230394</v>
      </c>
      <c r="G175" s="24">
        <v>0.78458592228649615</v>
      </c>
      <c r="H175" s="24">
        <v>0.78884653780066949</v>
      </c>
      <c r="I175" s="24">
        <v>0.79354218774408136</v>
      </c>
      <c r="J175" s="24">
        <v>0.79873800500087222</v>
      </c>
      <c r="K175" s="24">
        <v>0.80450163939263186</v>
      </c>
      <c r="L175" s="24">
        <v>0.81090527264506729</v>
      </c>
      <c r="M175" s="24">
        <v>0.81802697123780088</v>
      </c>
      <c r="N175" s="24">
        <v>0.82594651997606283</v>
      </c>
      <c r="O175" s="24">
        <v>0.83475087050081243</v>
      </c>
      <c r="P175" s="24">
        <v>0.84452950279903038</v>
      </c>
      <c r="Q175" s="24">
        <v>0.85537642285913551</v>
      </c>
      <c r="R175" s="24">
        <v>0.8673915137443593</v>
      </c>
      <c r="S175" s="24">
        <v>0.88067637690769018</v>
      </c>
      <c r="T175" s="24">
        <v>0.89533978376064993</v>
      </c>
      <c r="U175" s="24">
        <v>0.91149303506105961</v>
      </c>
      <c r="V175" s="24">
        <v>0.92925195559850793</v>
      </c>
      <c r="W175" s="24">
        <v>0.94873824467769607</v>
      </c>
      <c r="X175" s="24">
        <v>0.97007532155408893</v>
      </c>
      <c r="Y175" s="24">
        <v>0.99339378481009666</v>
      </c>
      <c r="Z175" s="24">
        <v>1.01882676496977</v>
      </c>
      <c r="AA175" s="24">
        <v>1.0465118949162051</v>
      </c>
      <c r="AB175" s="24">
        <v>1.076592653890893</v>
      </c>
      <c r="AC175" s="24">
        <v>1.1092142628760231</v>
      </c>
      <c r="AD175" s="24">
        <v>1.144529250215705</v>
      </c>
      <c r="AE175" s="24">
        <v>1.182692711530184</v>
      </c>
      <c r="AF175" s="24">
        <v>1.2238639433503351</v>
      </c>
      <c r="AG175" s="24">
        <v>1.268207696931078</v>
      </c>
      <c r="AH175" s="25">
        <v>1.315890768766121</v>
      </c>
    </row>
    <row r="176" spans="1:34" x14ac:dyDescent="0.25">
      <c r="A176" s="23">
        <v>15</v>
      </c>
      <c r="B176" s="24">
        <v>0.68033904557302471</v>
      </c>
      <c r="C176" s="24">
        <v>0.68527687127055836</v>
      </c>
      <c r="D176" s="24">
        <v>0.69027066539104998</v>
      </c>
      <c r="E176" s="24">
        <v>0.69534607774471802</v>
      </c>
      <c r="F176" s="24">
        <v>0.70053111635951693</v>
      </c>
      <c r="G176" s="24">
        <v>0.70585840183534077</v>
      </c>
      <c r="H176" s="24">
        <v>0.71136654447376568</v>
      </c>
      <c r="I176" s="24">
        <v>0.71709587356486826</v>
      </c>
      <c r="J176" s="24">
        <v>0.72309385088360834</v>
      </c>
      <c r="K176" s="24">
        <v>0.72941045514239655</v>
      </c>
      <c r="L176" s="24">
        <v>0.73610019695775819</v>
      </c>
      <c r="M176" s="24">
        <v>0.74322347170013414</v>
      </c>
      <c r="N176" s="24">
        <v>0.7508423930655721</v>
      </c>
      <c r="O176" s="24">
        <v>0.75902624158585075</v>
      </c>
      <c r="P176" s="24">
        <v>0.76784682613877053</v>
      </c>
      <c r="Q176" s="24">
        <v>0.77738048160356943</v>
      </c>
      <c r="R176" s="24">
        <v>0.78770941993429644</v>
      </c>
      <c r="S176" s="24">
        <v>0.79891757147475884</v>
      </c>
      <c r="T176" s="24">
        <v>0.81109603652729789</v>
      </c>
      <c r="U176" s="24">
        <v>0.82433844474055495</v>
      </c>
      <c r="V176" s="24">
        <v>0.83874294979493869</v>
      </c>
      <c r="W176" s="24">
        <v>0.85441357988596789</v>
      </c>
      <c r="X176" s="24">
        <v>0.87145608315992606</v>
      </c>
      <c r="Y176" s="24">
        <v>0.88998338709004066</v>
      </c>
      <c r="Z176" s="24">
        <v>0.91011095109118079</v>
      </c>
      <c r="AA176" s="24">
        <v>0.93195873693726128</v>
      </c>
      <c r="AB176" s="24">
        <v>0.95565255276059213</v>
      </c>
      <c r="AC176" s="24">
        <v>0.98131994843418224</v>
      </c>
      <c r="AD176" s="24">
        <v>1.0090957811929619</v>
      </c>
      <c r="AE176" s="24">
        <v>1.0391174755479999</v>
      </c>
      <c r="AF176" s="24">
        <v>1.071526656920986</v>
      </c>
      <c r="AG176" s="24">
        <v>1.106470405457658</v>
      </c>
      <c r="AH176" s="25">
        <v>1.1440978465425371</v>
      </c>
    </row>
    <row r="177" spans="1:34" x14ac:dyDescent="0.25">
      <c r="A177" s="23">
        <v>16</v>
      </c>
      <c r="B177" s="24">
        <v>0.59622058687929536</v>
      </c>
      <c r="C177" s="24">
        <v>0.60392273747537861</v>
      </c>
      <c r="D177" s="24">
        <v>0.61162691137451786</v>
      </c>
      <c r="E177" s="24">
        <v>0.61934108727775117</v>
      </c>
      <c r="F177" s="24">
        <v>0.62707560210385316</v>
      </c>
      <c r="G177" s="24">
        <v>0.63484540534353806</v>
      </c>
      <c r="H177" s="24">
        <v>0.64267143618920164</v>
      </c>
      <c r="I177" s="24">
        <v>0.65057635282173853</v>
      </c>
      <c r="J177" s="24">
        <v>0.65858994590692588</v>
      </c>
      <c r="K177" s="24">
        <v>0.66674452304798937</v>
      </c>
      <c r="L177" s="24">
        <v>0.67507692375227313</v>
      </c>
      <c r="M177" s="24">
        <v>0.68362987228104055</v>
      </c>
      <c r="N177" s="24">
        <v>0.69244781122116161</v>
      </c>
      <c r="O177" s="24">
        <v>0.7015823499952335</v>
      </c>
      <c r="P177" s="24">
        <v>0.71108762637187284</v>
      </c>
      <c r="Q177" s="24">
        <v>0.72102230412113477</v>
      </c>
      <c r="R177" s="24">
        <v>0.7314509240878887</v>
      </c>
      <c r="S177" s="24">
        <v>0.74243974550676106</v>
      </c>
      <c r="T177" s="24">
        <v>0.75406219757091175</v>
      </c>
      <c r="U177" s="24">
        <v>0.76639423881980084</v>
      </c>
      <c r="V177" s="24">
        <v>0.77951635182465573</v>
      </c>
      <c r="W177" s="24">
        <v>0.79351489367181471</v>
      </c>
      <c r="X177" s="24">
        <v>0.80847794139838003</v>
      </c>
      <c r="Y177" s="24">
        <v>0.82450075136839984</v>
      </c>
      <c r="Z177" s="24">
        <v>0.84168111188756223</v>
      </c>
      <c r="AA177" s="24">
        <v>0.86012131362060118</v>
      </c>
      <c r="AB177" s="24">
        <v>0.87992949359064321</v>
      </c>
      <c r="AC177" s="24">
        <v>0.90121553056151393</v>
      </c>
      <c r="AD177" s="24">
        <v>0.92409661065896398</v>
      </c>
      <c r="AE177" s="24">
        <v>0.94869248728488043</v>
      </c>
      <c r="AF177" s="24">
        <v>0.97512711475177427</v>
      </c>
      <c r="AG177" s="24">
        <v>1.0035299020962021</v>
      </c>
      <c r="AH177" s="25">
        <v>1.0340323035935051</v>
      </c>
    </row>
    <row r="178" spans="1:34" x14ac:dyDescent="0.25">
      <c r="A178" s="23">
        <v>17</v>
      </c>
      <c r="B178" s="24">
        <v>0.51270008662329292</v>
      </c>
      <c r="C178" s="24">
        <v>0.52343047086024619</v>
      </c>
      <c r="D178" s="24">
        <v>0.53418048059110823</v>
      </c>
      <c r="E178" s="24">
        <v>0.54494042340773685</v>
      </c>
      <c r="F178" s="24">
        <v>0.55570296511972672</v>
      </c>
      <c r="G178" s="24">
        <v>0.56646538410861069</v>
      </c>
      <c r="H178" s="24">
        <v>0.57723094845760081</v>
      </c>
      <c r="I178" s="24">
        <v>0.58800464523841034</v>
      </c>
      <c r="J178" s="24">
        <v>0.59879859400763569</v>
      </c>
      <c r="K178" s="24">
        <v>0.60962743125932384</v>
      </c>
      <c r="L178" s="24">
        <v>0.62051032539163831</v>
      </c>
      <c r="M178" s="24">
        <v>0.63147232955665955</v>
      </c>
      <c r="N178" s="24">
        <v>0.64254021523207538</v>
      </c>
      <c r="O178" s="24">
        <v>0.65374792073130295</v>
      </c>
      <c r="P178" s="24">
        <v>0.6651319127137808</v>
      </c>
      <c r="Q178" s="24">
        <v>0.67673318384038428</v>
      </c>
      <c r="R178" s="24">
        <v>0.68859860384679938</v>
      </c>
      <c r="S178" s="24">
        <v>0.70077676085846985</v>
      </c>
      <c r="T178" s="24">
        <v>0.71332341295937229</v>
      </c>
      <c r="U178" s="24">
        <v>0.72629684757978397</v>
      </c>
      <c r="V178" s="24">
        <v>0.73975987618175154</v>
      </c>
      <c r="W178" s="24">
        <v>0.75378118474243672</v>
      </c>
      <c r="X178" s="24">
        <v>0.76843117918976389</v>
      </c>
      <c r="Y178" s="24">
        <v>0.78378744477859807</v>
      </c>
      <c r="Z178" s="24">
        <v>0.79993009870544252</v>
      </c>
      <c r="AA178" s="24">
        <v>0.81694376052584927</v>
      </c>
      <c r="AB178" s="24">
        <v>0.83491889615376613</v>
      </c>
      <c r="AC178" s="24">
        <v>0.85394771324383933</v>
      </c>
      <c r="AD178" s="24">
        <v>0.87412972681263768</v>
      </c>
      <c r="AE178" s="24">
        <v>0.89556701915286463</v>
      </c>
      <c r="AF178" s="24">
        <v>0.91836587346784915</v>
      </c>
      <c r="AG178" s="24">
        <v>0.94263802768496896</v>
      </c>
      <c r="AH178" s="25">
        <v>0.9684972649703848</v>
      </c>
    </row>
    <row r="179" spans="1:34" x14ac:dyDescent="0.25">
      <c r="A179" s="23">
        <v>18</v>
      </c>
      <c r="B179" s="24">
        <v>0.42975370557537618</v>
      </c>
      <c r="C179" s="24">
        <v>0.44332751640862522</v>
      </c>
      <c r="D179" s="24">
        <v>0.45701010223739152</v>
      </c>
      <c r="E179" s="24">
        <v>0.47077409954435079</v>
      </c>
      <c r="F179" s="24">
        <v>0.48459450302991591</v>
      </c>
      <c r="G179" s="24">
        <v>0.49845091996643792</v>
      </c>
      <c r="H179" s="24">
        <v>0.51232894732794987</v>
      </c>
      <c r="I179" s="24">
        <v>0.52621590107698435</v>
      </c>
      <c r="J179" s="24">
        <v>0.54010622966095623</v>
      </c>
      <c r="K179" s="24">
        <v>0.55399689846472999</v>
      </c>
      <c r="L179" s="24">
        <v>0.56788940477728755</v>
      </c>
      <c r="M179" s="24">
        <v>0.58179113064152843</v>
      </c>
      <c r="N179" s="24">
        <v>0.59571117642595939</v>
      </c>
      <c r="O179" s="24">
        <v>0.60966580933481762</v>
      </c>
      <c r="P179" s="24">
        <v>0.62367382491836176</v>
      </c>
      <c r="Q179" s="24">
        <v>0.63775854472828508</v>
      </c>
      <c r="R179" s="24">
        <v>0.65194916739109077</v>
      </c>
      <c r="S179" s="24">
        <v>0.66627660992303972</v>
      </c>
      <c r="T179" s="24">
        <v>0.68077895929893051</v>
      </c>
      <c r="U179" s="24">
        <v>0.69549683183986322</v>
      </c>
      <c r="V179" s="24">
        <v>0.71047536789870402</v>
      </c>
      <c r="W179" s="24">
        <v>0.72576558234342736</v>
      </c>
      <c r="X179" s="24">
        <v>0.74142020999277236</v>
      </c>
      <c r="Y179" s="24">
        <v>0.75749916499242365</v>
      </c>
      <c r="Z179" s="24">
        <v>0.7740648934297073</v>
      </c>
      <c r="AA179" s="24">
        <v>0.79118434375099711</v>
      </c>
      <c r="AB179" s="24">
        <v>0.80893031076106181</v>
      </c>
      <c r="AC179" s="24">
        <v>0.8273773310053687</v>
      </c>
      <c r="AD179" s="24">
        <v>0.84660724839130086</v>
      </c>
      <c r="AE179" s="24">
        <v>0.86670447410237395</v>
      </c>
      <c r="AF179" s="24">
        <v>0.88775762023273552</v>
      </c>
      <c r="AG179" s="24">
        <v>0.90986075360058838</v>
      </c>
      <c r="AH179" s="25">
        <v>0.9331099862629163</v>
      </c>
    </row>
    <row r="180" spans="1:34" x14ac:dyDescent="0.25">
      <c r="A180" s="23">
        <v>19</v>
      </c>
      <c r="B180" s="24">
        <v>0.35017173504428861</v>
      </c>
      <c r="C180" s="24">
        <v>0.36595544964236321</v>
      </c>
      <c r="D180" s="24">
        <v>0.38200863604831692</v>
      </c>
      <c r="E180" s="24">
        <v>0.39828625963564418</v>
      </c>
      <c r="F180" s="24">
        <v>0.41474564399557551</v>
      </c>
      <c r="G180" s="24">
        <v>0.43134872529128088</v>
      </c>
      <c r="H180" s="24">
        <v>0.44806342938761268</v>
      </c>
      <c r="I180" s="24">
        <v>0.46485940113792312</v>
      </c>
      <c r="J180" s="24">
        <v>0.4817134178804463</v>
      </c>
      <c r="K180" s="24">
        <v>0.49860477389086599</v>
      </c>
      <c r="L180" s="24">
        <v>0.51551729534898327</v>
      </c>
      <c r="M180" s="24">
        <v>0.53244069318851661</v>
      </c>
      <c r="N180" s="24">
        <v>0.5493663966687915</v>
      </c>
      <c r="O180" s="24">
        <v>0.56629300188486265</v>
      </c>
      <c r="P180" s="24">
        <v>0.58322163327780552</v>
      </c>
      <c r="Q180" s="24">
        <v>0.60015794129013222</v>
      </c>
      <c r="R180" s="24">
        <v>0.61711345343916713</v>
      </c>
      <c r="S180" s="24">
        <v>0.63410141563199118</v>
      </c>
      <c r="T180" s="24">
        <v>0.65114224373422114</v>
      </c>
      <c r="U180" s="24">
        <v>0.66825888295777314</v>
      </c>
      <c r="V180" s="24">
        <v>0.68547880254633231</v>
      </c>
      <c r="W180" s="24">
        <v>0.70283534625869648</v>
      </c>
      <c r="X180" s="24">
        <v>0.72036357780442573</v>
      </c>
      <c r="Y180" s="24">
        <v>0.73810574022002229</v>
      </c>
      <c r="Z180" s="24">
        <v>0.75610660848362743</v>
      </c>
      <c r="AA180" s="24">
        <v>0.77441545993243199</v>
      </c>
      <c r="AB180" s="24">
        <v>0.79308741826202334</v>
      </c>
      <c r="AC180" s="24">
        <v>0.81217934890868848</v>
      </c>
      <c r="AD180" s="24">
        <v>0.83175542467063146</v>
      </c>
      <c r="AE180" s="24">
        <v>0.85188238562219043</v>
      </c>
      <c r="AF180" s="24">
        <v>0.8726311727483308</v>
      </c>
      <c r="AG180" s="24">
        <v>0.89407818175807152</v>
      </c>
      <c r="AH180" s="25">
        <v>0.91630185359921335</v>
      </c>
    </row>
    <row r="181" spans="1:34" x14ac:dyDescent="0.25">
      <c r="A181" s="26">
        <v>20</v>
      </c>
      <c r="B181" s="27">
        <v>0.27955859687712947</v>
      </c>
      <c r="C181" s="27">
        <v>0.29646997662166991</v>
      </c>
      <c r="D181" s="27">
        <v>0.31388307229720358</v>
      </c>
      <c r="E181" s="27">
        <v>0.33173517816804499</v>
      </c>
      <c r="F181" s="27">
        <v>0.34996594671624548</v>
      </c>
      <c r="G181" s="27">
        <v>0.36851964299579382</v>
      </c>
      <c r="H181" s="27">
        <v>0.38734652176235718</v>
      </c>
      <c r="I181" s="27">
        <v>0.40639855676010378</v>
      </c>
      <c r="J181" s="27">
        <v>0.42563485421808978</v>
      </c>
      <c r="K181" s="27">
        <v>0.44501703730282299</v>
      </c>
      <c r="L181" s="27">
        <v>0.46451126108492369</v>
      </c>
      <c r="M181" s="27">
        <v>0.48408956538892572</v>
      </c>
      <c r="N181" s="27">
        <v>0.50372570836496999</v>
      </c>
      <c r="O181" s="27">
        <v>0.52340061499893153</v>
      </c>
      <c r="P181" s="27">
        <v>0.54309773862270738</v>
      </c>
      <c r="Q181" s="27">
        <v>0.56280505856963003</v>
      </c>
      <c r="R181" s="27">
        <v>0.58251643124784069</v>
      </c>
      <c r="S181" s="27">
        <v>0.60222743145523894</v>
      </c>
      <c r="T181" s="27">
        <v>0.62194080394826068</v>
      </c>
      <c r="U181" s="27">
        <v>0.64166182282964435</v>
      </c>
      <c r="V181" s="27">
        <v>0.66140028623389213</v>
      </c>
      <c r="W181" s="27">
        <v>0.68117186681061503</v>
      </c>
      <c r="X181" s="27">
        <v>0.70099395716018831</v>
      </c>
      <c r="Y181" s="27">
        <v>0.72089112920993947</v>
      </c>
      <c r="Z181" s="27">
        <v>0.74089048682883807</v>
      </c>
      <c r="AA181" s="27">
        <v>0.76102363624489422</v>
      </c>
      <c r="AB181" s="27">
        <v>0.78132803004450535</v>
      </c>
      <c r="AC181" s="27">
        <v>0.80184286255476833</v>
      </c>
      <c r="AD181" s="27">
        <v>0.82261463546471036</v>
      </c>
      <c r="AE181" s="27">
        <v>0.84369241773949777</v>
      </c>
      <c r="AF181" s="27">
        <v>0.86512947925491757</v>
      </c>
      <c r="AG181" s="27">
        <v>0.88698454461080145</v>
      </c>
      <c r="AH181" s="28">
        <v>0.90931838364576423</v>
      </c>
    </row>
    <row r="184" spans="1:34" ht="28.9" customHeight="1" x14ac:dyDescent="0.5">
      <c r="A184" s="1" t="s">
        <v>20</v>
      </c>
      <c r="B184" s="1"/>
    </row>
    <row r="185" spans="1:34" x14ac:dyDescent="0.25">
      <c r="A185" s="17" t="s">
        <v>12</v>
      </c>
      <c r="B185" s="18" t="s">
        <v>13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</row>
    <row r="186" spans="1:34" x14ac:dyDescent="0.25">
      <c r="A186" s="20" t="s">
        <v>14</v>
      </c>
      <c r="B186" s="21">
        <v>-80</v>
      </c>
      <c r="C186" s="21">
        <v>-70</v>
      </c>
      <c r="D186" s="21">
        <v>-60</v>
      </c>
      <c r="E186" s="21">
        <v>-50</v>
      </c>
      <c r="F186" s="21">
        <v>-40</v>
      </c>
      <c r="G186" s="21">
        <v>-30</v>
      </c>
      <c r="H186" s="21">
        <v>-20</v>
      </c>
      <c r="I186" s="21">
        <v>-10</v>
      </c>
      <c r="J186" s="21">
        <v>0</v>
      </c>
      <c r="K186" s="21">
        <v>10</v>
      </c>
      <c r="L186" s="21">
        <v>20</v>
      </c>
      <c r="M186" s="21">
        <v>30</v>
      </c>
      <c r="N186" s="21">
        <v>40</v>
      </c>
      <c r="O186" s="21">
        <v>50</v>
      </c>
      <c r="P186" s="21">
        <v>60</v>
      </c>
      <c r="Q186" s="21">
        <v>70</v>
      </c>
      <c r="R186" s="22">
        <v>80</v>
      </c>
    </row>
    <row r="187" spans="1:34" x14ac:dyDescent="0.25">
      <c r="A187" s="23">
        <v>4.5</v>
      </c>
      <c r="B187" s="24">
        <v>5.2270488900147161</v>
      </c>
      <c r="C187" s="24">
        <v>5.3068204006088173</v>
      </c>
      <c r="D187" s="24">
        <v>5.3883454559331287</v>
      </c>
      <c r="E187" s="24">
        <v>5.471654847900755</v>
      </c>
      <c r="F187" s="24">
        <v>5.556779595626038</v>
      </c>
      <c r="G187" s="24">
        <v>5.6437516270282542</v>
      </c>
      <c r="H187" s="24">
        <v>5.7326030972279147</v>
      </c>
      <c r="I187" s="24">
        <v>5.8233661613455334</v>
      </c>
      <c r="J187" s="24">
        <v>5.9160729745016196</v>
      </c>
      <c r="K187" s="24">
        <v>6.0107559191169164</v>
      </c>
      <c r="L187" s="24">
        <v>6.1074482868130984</v>
      </c>
      <c r="M187" s="24">
        <v>6.2061835965120729</v>
      </c>
      <c r="N187" s="24">
        <v>6.3069953671357473</v>
      </c>
      <c r="O187" s="24">
        <v>6.4099171176060263</v>
      </c>
      <c r="P187" s="24">
        <v>6.5149825941450494</v>
      </c>
      <c r="Q187" s="24">
        <v>6.6222264521758847</v>
      </c>
      <c r="R187" s="25">
        <v>6.7316835744218393</v>
      </c>
    </row>
    <row r="188" spans="1:34" x14ac:dyDescent="0.25">
      <c r="A188" s="23">
        <v>5</v>
      </c>
      <c r="B188" s="24">
        <v>4.6496416134911556</v>
      </c>
      <c r="C188" s="24">
        <v>4.7202173926637743</v>
      </c>
      <c r="D188" s="24">
        <v>4.7924237308410937</v>
      </c>
      <c r="E188" s="24">
        <v>4.8662903154918986</v>
      </c>
      <c r="F188" s="24">
        <v>4.9418470612862064</v>
      </c>
      <c r="G188" s="24">
        <v>5.0191247916989674</v>
      </c>
      <c r="H188" s="24">
        <v>5.0981545574063736</v>
      </c>
      <c r="I188" s="24">
        <v>5.178967409084609</v>
      </c>
      <c r="J188" s="24">
        <v>5.2615943974098638</v>
      </c>
      <c r="K188" s="24">
        <v>5.3460668003585541</v>
      </c>
      <c r="L188" s="24">
        <v>5.4324168051080326</v>
      </c>
      <c r="M188" s="24">
        <v>5.5206768261358841</v>
      </c>
      <c r="N188" s="24">
        <v>5.6108792779196914</v>
      </c>
      <c r="O188" s="24">
        <v>5.7030565749370341</v>
      </c>
      <c r="P188" s="24">
        <v>5.7972413589657279</v>
      </c>
      <c r="Q188" s="24">
        <v>5.8934671809845218</v>
      </c>
      <c r="R188" s="25">
        <v>5.991767819272388</v>
      </c>
    </row>
    <row r="189" spans="1:34" x14ac:dyDescent="0.25">
      <c r="A189" s="23">
        <v>5.5</v>
      </c>
      <c r="B189" s="24">
        <v>4.1320564135546611</v>
      </c>
      <c r="C189" s="24">
        <v>4.1941700550250074</v>
      </c>
      <c r="D189" s="24">
        <v>4.2577957414814724</v>
      </c>
      <c r="E189" s="24">
        <v>4.3229620559485129</v>
      </c>
      <c r="F189" s="24">
        <v>4.389697808651821</v>
      </c>
      <c r="G189" s="24">
        <v>4.4580327186220297</v>
      </c>
      <c r="H189" s="24">
        <v>4.5279967320910011</v>
      </c>
      <c r="I189" s="24">
        <v>4.5996197952906011</v>
      </c>
      <c r="J189" s="24">
        <v>4.6729318544526919</v>
      </c>
      <c r="K189" s="24">
        <v>4.7479630831093687</v>
      </c>
      <c r="L189" s="24">
        <v>4.8247445639936597</v>
      </c>
      <c r="M189" s="24">
        <v>4.9033076071388244</v>
      </c>
      <c r="N189" s="24">
        <v>4.9836835225781204</v>
      </c>
      <c r="O189" s="24">
        <v>5.0659036203448071</v>
      </c>
      <c r="P189" s="24">
        <v>5.1499994377723732</v>
      </c>
      <c r="Q189" s="24">
        <v>5.2360034213952433</v>
      </c>
      <c r="R189" s="25">
        <v>5.3239482450480713</v>
      </c>
    </row>
    <row r="190" spans="1:34" x14ac:dyDescent="0.25">
      <c r="A190" s="23">
        <v>6</v>
      </c>
      <c r="B190" s="24">
        <v>3.6697944802876572</v>
      </c>
      <c r="C190" s="24">
        <v>3.7241515330382642</v>
      </c>
      <c r="D190" s="24">
        <v>3.7799065884633252</v>
      </c>
      <c r="E190" s="24">
        <v>3.837087125142979</v>
      </c>
      <c r="F190" s="24">
        <v>3.8957208488585908</v>
      </c>
      <c r="G190" s="24">
        <v>3.9558363741964691</v>
      </c>
      <c r="H190" s="24">
        <v>4.0174625429441537</v>
      </c>
      <c r="I190" s="24">
        <v>4.0806281968891831</v>
      </c>
      <c r="J190" s="24">
        <v>4.1453621778190994</v>
      </c>
      <c r="K190" s="24">
        <v>4.2116935548216707</v>
      </c>
      <c r="L190" s="24">
        <v>4.2796523061856027</v>
      </c>
      <c r="M190" s="24">
        <v>4.3492686374998319</v>
      </c>
      <c r="N190" s="24">
        <v>4.4205727543532927</v>
      </c>
      <c r="O190" s="24">
        <v>4.493594862334918</v>
      </c>
      <c r="P190" s="24">
        <v>4.5683653943338776</v>
      </c>
      <c r="Q190" s="24">
        <v>4.6449156924402697</v>
      </c>
      <c r="R190" s="25">
        <v>4.7232773260444221</v>
      </c>
    </row>
    <row r="191" spans="1:34" x14ac:dyDescent="0.25">
      <c r="A191" s="23">
        <v>6.5</v>
      </c>
      <c r="B191" s="24">
        <v>3.258532886931218</v>
      </c>
      <c r="C191" s="24">
        <v>3.3058108552079379</v>
      </c>
      <c r="D191" s="24">
        <v>3.354377255554374</v>
      </c>
      <c r="E191" s="24">
        <v>3.404258462106335</v>
      </c>
      <c r="F191" s="24">
        <v>3.455481076200869</v>
      </c>
      <c r="G191" s="24">
        <v>3.508072607979956</v>
      </c>
      <c r="H191" s="24">
        <v>3.562060794786813</v>
      </c>
      <c r="I191" s="24">
        <v>3.6174733739646561</v>
      </c>
      <c r="J191" s="24">
        <v>3.674338082856702</v>
      </c>
      <c r="K191" s="24">
        <v>3.732682886106399</v>
      </c>
      <c r="L191" s="24">
        <v>3.792536657558125</v>
      </c>
      <c r="M191" s="24">
        <v>3.8539284983564919</v>
      </c>
      <c r="N191" s="24">
        <v>3.916887509646112</v>
      </c>
      <c r="O191" s="24">
        <v>3.9814427925715981</v>
      </c>
      <c r="P191" s="24">
        <v>4.047623675577789</v>
      </c>
      <c r="Q191" s="24">
        <v>4.1154603963104606</v>
      </c>
      <c r="R191" s="25">
        <v>4.1849834197156239</v>
      </c>
    </row>
    <row r="192" spans="1:34" x14ac:dyDescent="0.25">
      <c r="A192" s="23">
        <v>7</v>
      </c>
      <c r="B192" s="24">
        <v>2.894124589885076</v>
      </c>
      <c r="C192" s="24">
        <v>2.9349729331970802</v>
      </c>
      <c r="D192" s="24">
        <v>2.9770046096809821</v>
      </c>
      <c r="E192" s="24">
        <v>3.0202448890282678</v>
      </c>
      <c r="F192" s="24">
        <v>3.0647192681316588</v>
      </c>
      <c r="G192" s="24">
        <v>3.1104541526888139</v>
      </c>
      <c r="H192" s="24">
        <v>3.1574761755986258</v>
      </c>
      <c r="I192" s="24">
        <v>3.2058119697599881</v>
      </c>
      <c r="J192" s="24">
        <v>3.25548816807179</v>
      </c>
      <c r="K192" s="24">
        <v>3.3065316307331591</v>
      </c>
      <c r="L192" s="24">
        <v>3.3589701271441492</v>
      </c>
      <c r="M192" s="24">
        <v>3.4128316540050472</v>
      </c>
      <c r="N192" s="24">
        <v>3.4681442080161422</v>
      </c>
      <c r="O192" s="24">
        <v>3.5249357858777208</v>
      </c>
      <c r="P192" s="24">
        <v>3.5832346115903029</v>
      </c>
      <c r="Q192" s="24">
        <v>3.6430698183553392</v>
      </c>
      <c r="R192" s="25">
        <v>3.7044707666745111</v>
      </c>
    </row>
    <row r="193" spans="1:18" x14ac:dyDescent="0.25">
      <c r="A193" s="23">
        <v>7.5</v>
      </c>
      <c r="B193" s="24">
        <v>2.5725984287075989</v>
      </c>
      <c r="C193" s="24">
        <v>2.6076385618273772</v>
      </c>
      <c r="D193" s="24">
        <v>2.6437614009281569</v>
      </c>
      <c r="E193" s="24">
        <v>2.6809911112571001</v>
      </c>
      <c r="F193" s="24">
        <v>2.7193520852626052</v>
      </c>
      <c r="G193" s="24">
        <v>2.7588696241980069</v>
      </c>
      <c r="H193" s="24">
        <v>2.7995692565178749</v>
      </c>
      <c r="I193" s="24">
        <v>2.841476510676777</v>
      </c>
      <c r="J193" s="24">
        <v>2.884616915129282</v>
      </c>
      <c r="K193" s="24">
        <v>2.929016225630189</v>
      </c>
      <c r="L193" s="24">
        <v>2.9747011071352318</v>
      </c>
      <c r="M193" s="24">
        <v>3.021698451900372</v>
      </c>
      <c r="N193" s="24">
        <v>3.0700351521815752</v>
      </c>
      <c r="O193" s="24">
        <v>3.1197381002348039</v>
      </c>
      <c r="P193" s="24">
        <v>3.1708344156162531</v>
      </c>
      <c r="Q193" s="24">
        <v>3.223352127083051</v>
      </c>
      <c r="R193" s="25">
        <v>3.2773194906925571</v>
      </c>
    </row>
    <row r="194" spans="1:18" x14ac:dyDescent="0.25">
      <c r="A194" s="23">
        <v>8</v>
      </c>
      <c r="B194" s="24">
        <v>2.290159126115817</v>
      </c>
      <c r="C194" s="24">
        <v>2.3199844190791779</v>
      </c>
      <c r="D194" s="24">
        <v>2.350796262539566</v>
      </c>
      <c r="E194" s="24">
        <v>2.382617717299822</v>
      </c>
      <c r="F194" s="24">
        <v>2.4154720713640172</v>
      </c>
      <c r="G194" s="24">
        <v>2.4493835215411628</v>
      </c>
      <c r="H194" s="24">
        <v>2.4843764918415059</v>
      </c>
      <c r="I194" s="24">
        <v>2.5204754062752901</v>
      </c>
      <c r="J194" s="24">
        <v>2.5577046888527599</v>
      </c>
      <c r="K194" s="24">
        <v>2.5960889908843918</v>
      </c>
      <c r="L194" s="24">
        <v>2.635653872881595</v>
      </c>
      <c r="M194" s="24">
        <v>2.676425122656009</v>
      </c>
      <c r="N194" s="24">
        <v>2.7184285280192722</v>
      </c>
      <c r="O194" s="24">
        <v>2.7616898767830249</v>
      </c>
      <c r="P194" s="24">
        <v>2.80623518405914</v>
      </c>
      <c r="Q194" s="24">
        <v>2.8520913741604201</v>
      </c>
      <c r="R194" s="25">
        <v>2.8992855986998989</v>
      </c>
    </row>
    <row r="195" spans="1:18" x14ac:dyDescent="0.25">
      <c r="A195" s="23">
        <v>8.5</v>
      </c>
      <c r="B195" s="24">
        <v>2.0431872879853992</v>
      </c>
      <c r="C195" s="24">
        <v>2.068363066091472</v>
      </c>
      <c r="D195" s="24">
        <v>2.0944337109175191</v>
      </c>
      <c r="E195" s="24">
        <v>2.1214211788220578</v>
      </c>
      <c r="F195" s="24">
        <v>2.149347653364837</v>
      </c>
      <c r="G195" s="24">
        <v>2.178236226910546</v>
      </c>
      <c r="H195" s="24">
        <v>2.208110219025103</v>
      </c>
      <c r="I195" s="24">
        <v>2.2389929492744298</v>
      </c>
      <c r="J195" s="24">
        <v>2.2709077372244488</v>
      </c>
      <c r="K195" s="24">
        <v>2.3038781297413111</v>
      </c>
      <c r="L195" s="24">
        <v>2.337928582892101</v>
      </c>
      <c r="M195" s="24">
        <v>2.3730837800441358</v>
      </c>
      <c r="N195" s="24">
        <v>2.4093684045647299</v>
      </c>
      <c r="O195" s="24">
        <v>2.446807139821201</v>
      </c>
      <c r="P195" s="24">
        <v>2.4854248964810952</v>
      </c>
      <c r="Q195" s="24">
        <v>2.5252474944128931</v>
      </c>
      <c r="R195" s="25">
        <v>2.5663009807853059</v>
      </c>
    </row>
    <row r="196" spans="1:18" x14ac:dyDescent="0.25">
      <c r="A196" s="23">
        <v>9</v>
      </c>
      <c r="B196" s="24">
        <v>1.8282394033506659</v>
      </c>
      <c r="C196" s="24">
        <v>1.8493029471618969</v>
      </c>
      <c r="D196" s="24">
        <v>1.8711741456229729</v>
      </c>
      <c r="E196" s="24">
        <v>1.8938738506480881</v>
      </c>
      <c r="F196" s="24">
        <v>1.917423141352665</v>
      </c>
      <c r="G196" s="24">
        <v>1.94184400565707</v>
      </c>
      <c r="H196" s="24">
        <v>1.9671586586829</v>
      </c>
      <c r="I196" s="24">
        <v>1.9933893155517499</v>
      </c>
      <c r="J196" s="24">
        <v>2.02055819138522</v>
      </c>
      <c r="K196" s="24">
        <v>2.0486877286051359</v>
      </c>
      <c r="L196" s="24">
        <v>2.077801278834261</v>
      </c>
      <c r="M196" s="24">
        <v>2.1079224209955849</v>
      </c>
      <c r="N196" s="24">
        <v>2.1390747340121021</v>
      </c>
      <c r="O196" s="24">
        <v>2.1712817968068032</v>
      </c>
      <c r="P196" s="24">
        <v>2.2045674156029138</v>
      </c>
      <c r="Q196" s="24">
        <v>2.2389563058245878</v>
      </c>
      <c r="R196" s="25">
        <v>2.274473410196213</v>
      </c>
    </row>
    <row r="197" spans="1:18" x14ac:dyDescent="0.25">
      <c r="A197" s="23">
        <v>9.5</v>
      </c>
      <c r="B197" s="24">
        <v>1.6420478444045861</v>
      </c>
      <c r="C197" s="24">
        <v>1.659508389746742</v>
      </c>
      <c r="D197" s="24">
        <v>1.6776938493755349</v>
      </c>
      <c r="E197" s="24">
        <v>1.696623970760835</v>
      </c>
      <c r="F197" s="24">
        <v>1.716318728573744</v>
      </c>
      <c r="G197" s="24">
        <v>1.7367990062903009</v>
      </c>
      <c r="H197" s="24">
        <v>1.758085914587779</v>
      </c>
      <c r="I197" s="24">
        <v>1.780200564143452</v>
      </c>
      <c r="J197" s="24">
        <v>1.8031640656345931</v>
      </c>
      <c r="K197" s="24">
        <v>1.826997757038707</v>
      </c>
      <c r="L197" s="24">
        <v>1.8517238855342311</v>
      </c>
      <c r="M197" s="24">
        <v>1.877364925599833</v>
      </c>
      <c r="N197" s="24">
        <v>1.9039433517141819</v>
      </c>
      <c r="O197" s="24">
        <v>1.931481638355945</v>
      </c>
      <c r="P197" s="24">
        <v>1.960002487304026</v>
      </c>
      <c r="Q197" s="24">
        <v>1.989529509538251</v>
      </c>
      <c r="R197" s="25">
        <v>2.0200865433386892</v>
      </c>
    </row>
    <row r="198" spans="1:18" x14ac:dyDescent="0.25">
      <c r="A198" s="23">
        <v>10</v>
      </c>
      <c r="B198" s="24">
        <v>1.4815208664987789</v>
      </c>
      <c r="C198" s="24">
        <v>1.4958596044609449</v>
      </c>
      <c r="D198" s="24">
        <v>1.510844988053464</v>
      </c>
      <c r="E198" s="24">
        <v>1.52649566030188</v>
      </c>
      <c r="F198" s="24">
        <v>1.542830491432972</v>
      </c>
      <c r="G198" s="24">
        <v>1.5598692604784541</v>
      </c>
      <c r="H198" s="24">
        <v>1.5776319736712769</v>
      </c>
      <c r="I198" s="24">
        <v>1.59613863724439</v>
      </c>
      <c r="J198" s="24">
        <v>1.615409257430743</v>
      </c>
      <c r="K198" s="24">
        <v>1.6354640677635179</v>
      </c>
      <c r="L198" s="24">
        <v>1.6563242109768259</v>
      </c>
      <c r="M198" s="24">
        <v>1.678011057105012</v>
      </c>
      <c r="N198" s="24">
        <v>1.700545976182422</v>
      </c>
      <c r="O198" s="24">
        <v>1.7239503382433981</v>
      </c>
      <c r="P198" s="24">
        <v>1.7482457406225189</v>
      </c>
      <c r="Q198" s="24">
        <v>1.7734546898552921</v>
      </c>
      <c r="R198" s="25">
        <v>1.7995999197774559</v>
      </c>
    </row>
    <row r="199" spans="1:18" x14ac:dyDescent="0.25">
      <c r="A199" s="23">
        <v>10.5</v>
      </c>
      <c r="B199" s="24">
        <v>1.3437426081435091</v>
      </c>
      <c r="C199" s="24">
        <v>1.355412685078089</v>
      </c>
      <c r="D199" s="24">
        <v>1.367655610693659</v>
      </c>
      <c r="E199" s="24">
        <v>1.380488923571439</v>
      </c>
      <c r="F199" s="24">
        <v>1.3939303894938839</v>
      </c>
      <c r="G199" s="24">
        <v>1.407998683048385</v>
      </c>
      <c r="H199" s="24">
        <v>1.4227127060235689</v>
      </c>
      <c r="I199" s="24">
        <v>1.4380913602080601</v>
      </c>
      <c r="J199" s="24">
        <v>1.4541535473904861</v>
      </c>
      <c r="K199" s="24">
        <v>1.470918396659701</v>
      </c>
      <c r="L199" s="24">
        <v>1.4884059463054971</v>
      </c>
      <c r="M199" s="24">
        <v>1.5066364619178929</v>
      </c>
      <c r="N199" s="24">
        <v>1.5256302090869109</v>
      </c>
      <c r="O199" s="24">
        <v>1.545407453402571</v>
      </c>
      <c r="P199" s="24">
        <v>1.5659886877551259</v>
      </c>
      <c r="Q199" s="24">
        <v>1.58739531423576</v>
      </c>
      <c r="R199" s="25">
        <v>1.609648962235888</v>
      </c>
    </row>
    <row r="200" spans="1:18" x14ac:dyDescent="0.25">
      <c r="A200" s="23">
        <v>11</v>
      </c>
      <c r="B200" s="24">
        <v>1.2259730910076889</v>
      </c>
      <c r="C200" s="24">
        <v>1.235399608530408</v>
      </c>
      <c r="D200" s="24">
        <v>1.2453296494916759</v>
      </c>
      <c r="E200" s="24">
        <v>1.255779648028388</v>
      </c>
      <c r="F200" s="24">
        <v>1.2667662654786771</v>
      </c>
      <c r="G200" s="24">
        <v>1.27830707198561</v>
      </c>
      <c r="H200" s="24">
        <v>1.2904198648934879</v>
      </c>
      <c r="I200" s="24">
        <v>1.3031224415466141</v>
      </c>
      <c r="J200" s="24">
        <v>1.3164325992892889</v>
      </c>
      <c r="K200" s="24">
        <v>1.330368362766047</v>
      </c>
      <c r="L200" s="24">
        <v>1.344948665822354</v>
      </c>
      <c r="M200" s="24">
        <v>1.3601926696039039</v>
      </c>
      <c r="N200" s="24">
        <v>1.376119535256398</v>
      </c>
      <c r="O200" s="24">
        <v>1.3927484239255301</v>
      </c>
      <c r="P200" s="24">
        <v>1.41009872405723</v>
      </c>
      <c r="Q200" s="24">
        <v>1.4281907332983581</v>
      </c>
      <c r="R200" s="25">
        <v>1.4470449765960069</v>
      </c>
    </row>
    <row r="201" spans="1:18" x14ac:dyDescent="0.25">
      <c r="A201" s="23">
        <v>11.5</v>
      </c>
      <c r="B201" s="24">
        <v>1.12564821991889</v>
      </c>
      <c r="C201" s="24">
        <v>1.133228234908791</v>
      </c>
      <c r="D201" s="24">
        <v>1.141246919801721</v>
      </c>
      <c r="E201" s="24">
        <v>1.149719604290254</v>
      </c>
      <c r="F201" s="24">
        <v>1.158661845268196</v>
      </c>
      <c r="G201" s="24">
        <v>1.168090108434291</v>
      </c>
      <c r="H201" s="24">
        <v>1.1780210866885159</v>
      </c>
      <c r="I201" s="24">
        <v>1.188471472930851</v>
      </c>
      <c r="J201" s="24">
        <v>1.1994579600612729</v>
      </c>
      <c r="K201" s="24">
        <v>1.210997468279992</v>
      </c>
      <c r="L201" s="24">
        <v>1.2231078269881499</v>
      </c>
      <c r="M201" s="24">
        <v>1.2358070928871201</v>
      </c>
      <c r="N201" s="24">
        <v>1.249113322678274</v>
      </c>
      <c r="O201" s="24">
        <v>1.2630445730629869</v>
      </c>
      <c r="P201" s="24">
        <v>1.2776191280428639</v>
      </c>
      <c r="Q201" s="24">
        <v>1.29285618082044</v>
      </c>
      <c r="R201" s="25">
        <v>1.3087751518984829</v>
      </c>
    </row>
    <row r="202" spans="1:18" x14ac:dyDescent="0.25">
      <c r="A202" s="23">
        <v>12</v>
      </c>
      <c r="B202" s="24">
        <v>1.040379782863321</v>
      </c>
      <c r="C202" s="24">
        <v>1.046482307462764</v>
      </c>
      <c r="D202" s="24">
        <v>1.052963120136639</v>
      </c>
      <c r="E202" s="24">
        <v>1.0598364461331959</v>
      </c>
      <c r="F202" s="24">
        <v>1.067116737901918</v>
      </c>
      <c r="G202" s="24">
        <v>1.0748193566972251</v>
      </c>
      <c r="H202" s="24">
        <v>1.082959890974772</v>
      </c>
      <c r="I202" s="24">
        <v>1.091553929190211</v>
      </c>
      <c r="J202" s="24">
        <v>1.100617059799198</v>
      </c>
      <c r="K202" s="24">
        <v>1.110165098557619</v>
      </c>
      <c r="L202" s="24">
        <v>1.12021477042229</v>
      </c>
      <c r="M202" s="24">
        <v>1.1307830276502611</v>
      </c>
      <c r="N202" s="24">
        <v>1.1418868224985821</v>
      </c>
      <c r="O202" s="24">
        <v>1.153543107224303</v>
      </c>
      <c r="P202" s="24">
        <v>1.165769061384704</v>
      </c>
      <c r="Q202" s="24">
        <v>1.1785827737379979</v>
      </c>
      <c r="R202" s="25">
        <v>1.192002560342629</v>
      </c>
    </row>
    <row r="203" spans="1:18" x14ac:dyDescent="0.25">
      <c r="A203" s="23">
        <v>12.5</v>
      </c>
      <c r="B203" s="24">
        <v>0.96795545098583868</v>
      </c>
      <c r="C203" s="24">
        <v>0.97292145260050611</v>
      </c>
      <c r="D203" s="24">
        <v>0.97820983216793056</v>
      </c>
      <c r="E203" s="24">
        <v>0.98383371049203827</v>
      </c>
      <c r="F203" s="24">
        <v>0.98980643557798809</v>
      </c>
      <c r="G203" s="24">
        <v>0.99614226423587682</v>
      </c>
      <c r="H203" s="24">
        <v>1.002855680477035</v>
      </c>
      <c r="I203" s="24">
        <v>1.009961168312792</v>
      </c>
      <c r="J203" s="24">
        <v>1.0174732117544789</v>
      </c>
      <c r="K203" s="24">
        <v>1.025406522113659</v>
      </c>
      <c r="L203" s="24">
        <v>1.0337767199028229</v>
      </c>
      <c r="M203" s="24">
        <v>1.042599652934699</v>
      </c>
      <c r="N203" s="24">
        <v>1.0518911690220121</v>
      </c>
      <c r="O203" s="24">
        <v>1.061667115977486</v>
      </c>
      <c r="P203" s="24">
        <v>1.0719435689140799</v>
      </c>
      <c r="Q203" s="24">
        <v>1.082737512145683</v>
      </c>
      <c r="R203" s="25">
        <v>1.094066157286413</v>
      </c>
    </row>
    <row r="204" spans="1:18" x14ac:dyDescent="0.25">
      <c r="A204" s="23">
        <v>13</v>
      </c>
      <c r="B204" s="24">
        <v>0.90633877858994427</v>
      </c>
      <c r="C204" s="24">
        <v>0.91048117988883615</v>
      </c>
      <c r="D204" s="24">
        <v>0.91489452072573307</v>
      </c>
      <c r="E204" s="24">
        <v>0.91959081746023619</v>
      </c>
      <c r="F204" s="24">
        <v>0.924582313653181</v>
      </c>
      <c r="G204" s="24">
        <v>0.92988216167033999</v>
      </c>
      <c r="H204" s="24">
        <v>0.93550374107872047</v>
      </c>
      <c r="I204" s="24">
        <v>0.94146043144532798</v>
      </c>
      <c r="J204" s="24">
        <v>0.94776561233716994</v>
      </c>
      <c r="K204" s="24">
        <v>0.9544328906214844</v>
      </c>
      <c r="L204" s="24">
        <v>0.96147678236644107</v>
      </c>
      <c r="M204" s="24">
        <v>0.96891203094044176</v>
      </c>
      <c r="N204" s="24">
        <v>0.97675337971188836</v>
      </c>
      <c r="O204" s="24">
        <v>0.98501557204918211</v>
      </c>
      <c r="P204" s="24">
        <v>0.99371357862095733</v>
      </c>
      <c r="Q204" s="24">
        <v>1.002863279296778</v>
      </c>
      <c r="R204" s="25">
        <v>1.012480781246442</v>
      </c>
    </row>
    <row r="205" spans="1:18" x14ac:dyDescent="0.25">
      <c r="A205" s="23">
        <v>13.5</v>
      </c>
      <c r="B205" s="24">
        <v>0.85366920313781436</v>
      </c>
      <c r="C205" s="24">
        <v>0.8572728820532497</v>
      </c>
      <c r="D205" s="24">
        <v>0.8611005337988592</v>
      </c>
      <c r="E205" s="24">
        <v>0.86516307028992034</v>
      </c>
      <c r="F205" s="24">
        <v>0.8694716306429453</v>
      </c>
      <c r="G205" s="24">
        <v>0.87403826277938235</v>
      </c>
      <c r="H205" s="24">
        <v>0.87887524182191445</v>
      </c>
      <c r="I205" s="24">
        <v>0.88399484289322428</v>
      </c>
      <c r="J205" s="24">
        <v>0.88940934111599468</v>
      </c>
      <c r="K205" s="24">
        <v>0.89513123891314028</v>
      </c>
      <c r="L205" s="24">
        <v>0.90117394790850713</v>
      </c>
      <c r="M205" s="24">
        <v>0.90755110702617292</v>
      </c>
      <c r="N205" s="24">
        <v>0.91427635519021588</v>
      </c>
      <c r="O205" s="24">
        <v>0.92136333132471415</v>
      </c>
      <c r="P205" s="24">
        <v>0.9288259016539776</v>
      </c>
      <c r="Q205" s="24">
        <v>0.93667884160324699</v>
      </c>
      <c r="R205" s="25">
        <v>0.94493715389799493</v>
      </c>
    </row>
    <row r="206" spans="1:18" x14ac:dyDescent="0.25">
      <c r="A206" s="23">
        <v>14</v>
      </c>
      <c r="B206" s="24">
        <v>0.80826204525024481</v>
      </c>
      <c r="C206" s="24">
        <v>0.81158383497786113</v>
      </c>
      <c r="D206" s="24">
        <v>0.81508710253474315</v>
      </c>
      <c r="E206" s="24">
        <v>0.81878165539184466</v>
      </c>
      <c r="F206" s="24">
        <v>0.82267752822135354</v>
      </c>
      <c r="G206" s="24">
        <v>0.8267856645003947</v>
      </c>
      <c r="H206" s="24">
        <v>0.83111723490732736</v>
      </c>
      <c r="I206" s="24">
        <v>0.83568341012051028</v>
      </c>
      <c r="J206" s="24">
        <v>0.84049536081830212</v>
      </c>
      <c r="K206" s="24">
        <v>0.84556448497929448</v>
      </c>
      <c r="L206" s="24">
        <v>0.85090308978300899</v>
      </c>
      <c r="M206" s="24">
        <v>0.85652370970919978</v>
      </c>
      <c r="N206" s="24">
        <v>0.86243887923762119</v>
      </c>
      <c r="O206" s="24">
        <v>0.86866113284802726</v>
      </c>
      <c r="P206" s="24">
        <v>0.87520323232040442</v>
      </c>
      <c r="Q206" s="24">
        <v>0.88207884863566932</v>
      </c>
      <c r="R206" s="25">
        <v>0.88930188007497057</v>
      </c>
    </row>
    <row r="207" spans="1:18" x14ac:dyDescent="0.25">
      <c r="A207" s="23">
        <v>14.5</v>
      </c>
      <c r="B207" s="24">
        <v>0.76860850870667952</v>
      </c>
      <c r="C207" s="24">
        <v>0.77187719770543461</v>
      </c>
      <c r="D207" s="24">
        <v>0.77528934123946869</v>
      </c>
      <c r="E207" s="24">
        <v>0.77885364233541232</v>
      </c>
      <c r="F207" s="24">
        <v>0.78257903122112915</v>
      </c>
      <c r="G207" s="24">
        <v>0.78647534692942078</v>
      </c>
      <c r="H207" s="24">
        <v>0.79055265569432209</v>
      </c>
      <c r="I207" s="24">
        <v>0.7948210237498684</v>
      </c>
      <c r="J207" s="24">
        <v>0.79929051733009449</v>
      </c>
      <c r="K207" s="24">
        <v>0.80397142996926807</v>
      </c>
      <c r="L207" s="24">
        <v>0.80887496440258699</v>
      </c>
      <c r="M207" s="24">
        <v>0.8140125506654815</v>
      </c>
      <c r="N207" s="24">
        <v>0.81939561879338185</v>
      </c>
      <c r="O207" s="24">
        <v>0.82503559882171829</v>
      </c>
      <c r="P207" s="24">
        <v>0.83094414808615313</v>
      </c>
      <c r="Q207" s="24">
        <v>0.83713383312327916</v>
      </c>
      <c r="R207" s="25">
        <v>0.84361744776992231</v>
      </c>
    </row>
    <row r="208" spans="1:18" x14ac:dyDescent="0.25">
      <c r="A208" s="23">
        <v>15</v>
      </c>
      <c r="B208" s="24">
        <v>0.73337568044524482</v>
      </c>
      <c r="C208" s="24">
        <v>0.73679201243741566</v>
      </c>
      <c r="D208" s="24">
        <v>0.74031824737780128</v>
      </c>
      <c r="E208" s="24">
        <v>0.74396198384870793</v>
      </c>
      <c r="F208" s="24">
        <v>0.74773104763367604</v>
      </c>
      <c r="G208" s="24">
        <v>0.75163417332118243</v>
      </c>
      <c r="H208" s="24">
        <v>0.75568032270093921</v>
      </c>
      <c r="I208" s="24">
        <v>0.75987845756265748</v>
      </c>
      <c r="J208" s="24">
        <v>0.76423753969604846</v>
      </c>
      <c r="K208" s="24">
        <v>0.76876675819105589</v>
      </c>
      <c r="L208" s="24">
        <v>0.77347621133855404</v>
      </c>
      <c r="M208" s="24">
        <v>0.77837622472964918</v>
      </c>
      <c r="N208" s="24">
        <v>0.78347712395544777</v>
      </c>
      <c r="O208" s="24">
        <v>0.78878923460705608</v>
      </c>
      <c r="P208" s="24">
        <v>0.79432310957581265</v>
      </c>
      <c r="Q208" s="24">
        <v>0.80009021095398691</v>
      </c>
      <c r="R208" s="25">
        <v>0.80610222813408039</v>
      </c>
    </row>
    <row r="209" spans="1:18" x14ac:dyDescent="0.25">
      <c r="A209" s="23">
        <v>15.5</v>
      </c>
      <c r="B209" s="24">
        <v>0.70140653056267976</v>
      </c>
      <c r="C209" s="24">
        <v>0.70514320453386081</v>
      </c>
      <c r="D209" s="24">
        <v>0.70896070157311464</v>
      </c>
      <c r="E209" s="24">
        <v>0.7128655158184235</v>
      </c>
      <c r="F209" s="24">
        <v>0.71686436860900393</v>
      </c>
      <c r="G209" s="24">
        <v>0.72096489008900955</v>
      </c>
      <c r="H209" s="24">
        <v>0.72517493760382801</v>
      </c>
      <c r="I209" s="24">
        <v>0.72950236849884698</v>
      </c>
      <c r="J209" s="24">
        <v>0.73395504011945356</v>
      </c>
      <c r="K209" s="24">
        <v>0.73854103711126806</v>
      </c>
      <c r="L209" s="24">
        <v>0.74326935332084032</v>
      </c>
      <c r="M209" s="24">
        <v>0.74814920989495326</v>
      </c>
      <c r="N209" s="24">
        <v>0.75318982798038936</v>
      </c>
      <c r="O209" s="24">
        <v>0.75840042872393099</v>
      </c>
      <c r="P209" s="24">
        <v>0.76379046057259337</v>
      </c>
      <c r="Q209" s="24">
        <v>0.76937028117432149</v>
      </c>
      <c r="R209" s="25">
        <v>0.77515047547729243</v>
      </c>
    </row>
    <row r="210" spans="1:18" x14ac:dyDescent="0.25">
      <c r="A210" s="23">
        <v>16</v>
      </c>
      <c r="B210" s="24">
        <v>0.67171991231438066</v>
      </c>
      <c r="C210" s="24">
        <v>0.675921582513485</v>
      </c>
      <c r="D210" s="24">
        <v>0.68017946760744197</v>
      </c>
      <c r="E210" s="24">
        <v>0.68449895728991095</v>
      </c>
      <c r="F210" s="24">
        <v>0.68888566845578481</v>
      </c>
      <c r="G210" s="24">
        <v>0.69334612680489305</v>
      </c>
      <c r="H210" s="24">
        <v>0.69788708523829923</v>
      </c>
      <c r="I210" s="24">
        <v>0.70251529665706702</v>
      </c>
      <c r="J210" s="24">
        <v>0.70723751396225942</v>
      </c>
      <c r="K210" s="24">
        <v>0.71206071735517251</v>
      </c>
      <c r="L210" s="24">
        <v>0.71699279623803236</v>
      </c>
      <c r="M210" s="24">
        <v>0.72204186731329834</v>
      </c>
      <c r="N210" s="24">
        <v>0.72721604728342926</v>
      </c>
      <c r="O210" s="24">
        <v>0.73252345285088361</v>
      </c>
      <c r="P210" s="24">
        <v>0.7379724280183525</v>
      </c>
      <c r="Q210" s="24">
        <v>0.74357222598945782</v>
      </c>
      <c r="R210" s="25">
        <v>0.7493323272680531</v>
      </c>
    </row>
    <row r="211" spans="1:18" x14ac:dyDescent="0.25">
      <c r="A211" s="23">
        <v>16.5</v>
      </c>
      <c r="B211" s="24">
        <v>0.64351056211439317</v>
      </c>
      <c r="C211" s="24">
        <v>0.6482938380536577</v>
      </c>
      <c r="D211" s="24">
        <v>0.65311319242147747</v>
      </c>
      <c r="E211" s="24">
        <v>0.6579729104671872</v>
      </c>
      <c r="F211" s="24">
        <v>0.66287750464135564</v>
      </c>
      <c r="G211" s="24">
        <v>0.66783239619948909</v>
      </c>
      <c r="H211" s="24">
        <v>0.67284323359832687</v>
      </c>
      <c r="I211" s="24">
        <v>0.67791566529460878</v>
      </c>
      <c r="J211" s="24">
        <v>0.68305533974507437</v>
      </c>
      <c r="K211" s="24">
        <v>0.68826813270669562</v>
      </c>
      <c r="L211" s="24">
        <v>0.69356082913737527</v>
      </c>
      <c r="M211" s="24">
        <v>0.6989404412952489</v>
      </c>
      <c r="N211" s="24">
        <v>0.70441398143845124</v>
      </c>
      <c r="O211" s="24">
        <v>0.70998846182511777</v>
      </c>
      <c r="P211" s="24">
        <v>0.71567112201361538</v>
      </c>
      <c r="Q211" s="24">
        <v>0.72147011076324186</v>
      </c>
      <c r="R211" s="25">
        <v>0.7273938041335275</v>
      </c>
    </row>
    <row r="212" spans="1:18" x14ac:dyDescent="0.25">
      <c r="A212" s="23">
        <v>17</v>
      </c>
      <c r="B212" s="24">
        <v>0.61614909953543273</v>
      </c>
      <c r="C212" s="24">
        <v>0.6216025459904071</v>
      </c>
      <c r="D212" s="24">
        <v>0.6270764061145605</v>
      </c>
      <c r="E212" s="24">
        <v>0.63257386071290433</v>
      </c>
      <c r="F212" s="24">
        <v>0.63809831779168336</v>
      </c>
      <c r="G212" s="24">
        <v>0.64365409416208019</v>
      </c>
      <c r="H212" s="24">
        <v>0.64924573383651052</v>
      </c>
      <c r="I212" s="24">
        <v>0.65487778082739101</v>
      </c>
      <c r="J212" s="24">
        <v>0.66055477914713745</v>
      </c>
      <c r="K212" s="24">
        <v>0.66628150010839859</v>
      </c>
      <c r="L212" s="24">
        <v>0.67206362422475285</v>
      </c>
      <c r="M212" s="24">
        <v>0.67790705931001116</v>
      </c>
      <c r="N212" s="24">
        <v>0.68381771317798479</v>
      </c>
      <c r="O212" s="24">
        <v>0.68980149364248444</v>
      </c>
      <c r="P212" s="24">
        <v>0.69586453581755359</v>
      </c>
      <c r="Q212" s="24">
        <v>0.70201388401816545</v>
      </c>
      <c r="R212" s="25">
        <v>0.70825680985952622</v>
      </c>
    </row>
    <row r="213" spans="1:18" x14ac:dyDescent="0.25">
      <c r="A213" s="23">
        <v>17.5</v>
      </c>
      <c r="B213" s="24">
        <v>0.58918202730884106</v>
      </c>
      <c r="C213" s="24">
        <v>0.59536616431839839</v>
      </c>
      <c r="D213" s="24">
        <v>0.60155952194468121</v>
      </c>
      <c r="E213" s="24">
        <v>0.60776417654837711</v>
      </c>
      <c r="F213" s="24">
        <v>0.61398243169140831</v>
      </c>
      <c r="G213" s="24">
        <v>0.62021749974063245</v>
      </c>
      <c r="H213" s="24">
        <v>0.62647282026414175</v>
      </c>
      <c r="I213" s="24">
        <v>0.63275183283002778</v>
      </c>
      <c r="J213" s="24">
        <v>0.63905797700638267</v>
      </c>
      <c r="K213" s="24">
        <v>0.64539491966153051</v>
      </c>
      <c r="L213" s="24">
        <v>0.65176723686472671</v>
      </c>
      <c r="M213" s="24">
        <v>0.65817973198545821</v>
      </c>
      <c r="N213" s="24">
        <v>0.66463720839321261</v>
      </c>
      <c r="O213" s="24">
        <v>0.67114446945747741</v>
      </c>
      <c r="P213" s="24">
        <v>0.6777065458479723</v>
      </c>
      <c r="Q213" s="24">
        <v>0.68432937743534694</v>
      </c>
      <c r="R213" s="25">
        <v>0.69101913139048421</v>
      </c>
    </row>
    <row r="214" spans="1:18" x14ac:dyDescent="0.25">
      <c r="A214" s="23">
        <v>18</v>
      </c>
      <c r="B214" s="24">
        <v>0.56233173132459346</v>
      </c>
      <c r="C214" s="24">
        <v>0.56927903419092585</v>
      </c>
      <c r="D214" s="24">
        <v>0.57622883632845179</v>
      </c>
      <c r="E214" s="24">
        <v>0.58318210965353512</v>
      </c>
      <c r="F214" s="24">
        <v>0.59014005328377317</v>
      </c>
      <c r="G214" s="24">
        <v>0.59710477514170091</v>
      </c>
      <c r="H214" s="24">
        <v>0.60407861035108656</v>
      </c>
      <c r="I214" s="24">
        <v>0.61106389403569927</v>
      </c>
      <c r="J214" s="24">
        <v>0.61806296131930716</v>
      </c>
      <c r="K214" s="24">
        <v>0.62507837462591154</v>
      </c>
      <c r="L214" s="24">
        <v>0.63211360558044272</v>
      </c>
      <c r="M214" s="24">
        <v>0.63917235310806431</v>
      </c>
      <c r="N214" s="24">
        <v>0.64625831613393903</v>
      </c>
      <c r="O214" s="24">
        <v>0.65337519358323015</v>
      </c>
      <c r="P214" s="24">
        <v>0.66052691168133282</v>
      </c>
      <c r="Q214" s="24">
        <v>0.66771830585457348</v>
      </c>
      <c r="R214" s="25">
        <v>0.67495443882951123</v>
      </c>
    </row>
    <row r="215" spans="1:18" x14ac:dyDescent="0.25">
      <c r="A215" s="23">
        <v>18.5</v>
      </c>
      <c r="B215" s="24">
        <v>0.53549648063135069</v>
      </c>
      <c r="C215" s="24">
        <v>0.54321137991996571</v>
      </c>
      <c r="D215" s="24">
        <v>0.55092652884116611</v>
      </c>
      <c r="E215" s="24">
        <v>0.5586417948669915</v>
      </c>
      <c r="F215" s="24">
        <v>0.56635727267071634</v>
      </c>
      <c r="G215" s="24">
        <v>0.57407396573055058</v>
      </c>
      <c r="H215" s="24">
        <v>0.58179310472593881</v>
      </c>
      <c r="I215" s="24">
        <v>0.58951592033632438</v>
      </c>
      <c r="J215" s="24">
        <v>0.59724364324115164</v>
      </c>
      <c r="K215" s="24">
        <v>0.60497773142009703</v>
      </c>
      <c r="L215" s="24">
        <v>0.61272055205376796</v>
      </c>
      <c r="M215" s="24">
        <v>0.6204746996230045</v>
      </c>
      <c r="N215" s="24">
        <v>0.62824276860864692</v>
      </c>
      <c r="O215" s="24">
        <v>0.63602735349153505</v>
      </c>
      <c r="P215" s="24">
        <v>0.64383127605274137</v>
      </c>
      <c r="Q215" s="24">
        <v>0.65165826727426779</v>
      </c>
      <c r="R215" s="25">
        <v>0.65951228543834928</v>
      </c>
    </row>
    <row r="216" spans="1:18" x14ac:dyDescent="0.25">
      <c r="A216" s="23">
        <v>19</v>
      </c>
      <c r="B216" s="24">
        <v>0.5087504274363831</v>
      </c>
      <c r="C216" s="24">
        <v>0.51720930897611428</v>
      </c>
      <c r="D216" s="24">
        <v>0.52567066221674263</v>
      </c>
      <c r="E216" s="24">
        <v>0.53413325018598434</v>
      </c>
      <c r="F216" s="24">
        <v>0.5425960631127893</v>
      </c>
      <c r="G216" s="24">
        <v>0.55105900003104424</v>
      </c>
      <c r="H216" s="24">
        <v>0.55952218717586999</v>
      </c>
      <c r="I216" s="24">
        <v>0.56798575078238722</v>
      </c>
      <c r="J216" s="24">
        <v>0.57644981708571674</v>
      </c>
      <c r="K216" s="24">
        <v>0.58491473962121188</v>
      </c>
      <c r="L216" s="24">
        <v>0.59338178112515561</v>
      </c>
      <c r="M216" s="24">
        <v>0.60185243163406366</v>
      </c>
      <c r="N216" s="24">
        <v>0.6103281811844522</v>
      </c>
      <c r="O216" s="24">
        <v>0.6188105198128363</v>
      </c>
      <c r="P216" s="24">
        <v>0.62730116485596432</v>
      </c>
      <c r="Q216" s="24">
        <v>0.63580274285151461</v>
      </c>
      <c r="R216" s="25">
        <v>0.64431810763739827</v>
      </c>
    </row>
    <row r="217" spans="1:18" x14ac:dyDescent="0.25">
      <c r="A217" s="23">
        <v>19.5</v>
      </c>
      <c r="B217" s="24">
        <v>0.4823436071056646</v>
      </c>
      <c r="C217" s="24">
        <v>0.49149481198865769</v>
      </c>
      <c r="D217" s="24">
        <v>0.50065518234778317</v>
      </c>
      <c r="E217" s="24">
        <v>0.50982237676643283</v>
      </c>
      <c r="F217" s="24">
        <v>0.51899428102923328</v>
      </c>
      <c r="G217" s="24">
        <v>0.52816968972574718</v>
      </c>
      <c r="H217" s="24">
        <v>0.5373476246467711</v>
      </c>
      <c r="I217" s="24">
        <v>0.54652710758310186</v>
      </c>
      <c r="J217" s="24">
        <v>0.55570716032553602</v>
      </c>
      <c r="K217" s="24">
        <v>0.56488703196510237</v>
      </c>
      <c r="L217" s="24">
        <v>0.57406688079376145</v>
      </c>
      <c r="M217" s="24">
        <v>0.58324709240370509</v>
      </c>
      <c r="N217" s="24">
        <v>0.59242805238712626</v>
      </c>
      <c r="O217" s="24">
        <v>0.60161014633621679</v>
      </c>
      <c r="P217" s="24">
        <v>0.61079398714340172</v>
      </c>
      <c r="Q217" s="24">
        <v>0.61998109690203496</v>
      </c>
      <c r="R217" s="25">
        <v>0.62917322500570327</v>
      </c>
    </row>
    <row r="218" spans="1:18" x14ac:dyDescent="0.25">
      <c r="A218" s="23">
        <v>20</v>
      </c>
      <c r="B218" s="24">
        <v>0.45670193816375759</v>
      </c>
      <c r="C218" s="24">
        <v>0.46646576274548129</v>
      </c>
      <c r="D218" s="24">
        <v>0.47624991828549412</v>
      </c>
      <c r="E218" s="24">
        <v>0.48605095892286337</v>
      </c>
      <c r="F218" s="24">
        <v>0.49586566599789161</v>
      </c>
      <c r="G218" s="24">
        <v>0.50569172965581777</v>
      </c>
      <c r="H218" s="24">
        <v>0.51552706724311548</v>
      </c>
      <c r="I218" s="24">
        <v>0.52536959610625844</v>
      </c>
      <c r="J218" s="24">
        <v>0.5352172335917198</v>
      </c>
      <c r="K218" s="24">
        <v>0.54506812434620555</v>
      </c>
      <c r="L218" s="24">
        <v>0.55492132221735113</v>
      </c>
      <c r="M218" s="24">
        <v>0.56477610835302461</v>
      </c>
      <c r="N218" s="24">
        <v>0.57463176390109361</v>
      </c>
      <c r="O218" s="24">
        <v>0.58448757000942597</v>
      </c>
      <c r="P218" s="24">
        <v>0.59434303512612219</v>
      </c>
      <c r="Q218" s="24">
        <v>0.60419857690021317</v>
      </c>
      <c r="R218" s="25">
        <v>0.61405484028096236</v>
      </c>
    </row>
    <row r="219" spans="1:18" x14ac:dyDescent="0.25">
      <c r="A219" s="26">
        <v>20.5</v>
      </c>
      <c r="B219" s="27">
        <v>0.43242722229391672</v>
      </c>
      <c r="C219" s="27">
        <v>0.4426959181931549</v>
      </c>
      <c r="D219" s="27">
        <v>0.45300058223976142</v>
      </c>
      <c r="E219" s="27">
        <v>0.46333666412848018</v>
      </c>
      <c r="F219" s="27">
        <v>0.47369984075528998</v>
      </c>
      <c r="G219" s="27">
        <v>0.48408669782110592</v>
      </c>
      <c r="H219" s="27">
        <v>0.4944940482280773</v>
      </c>
      <c r="I219" s="27">
        <v>0.50491870487835344</v>
      </c>
      <c r="J219" s="27">
        <v>0.51535748067408371</v>
      </c>
      <c r="K219" s="27">
        <v>0.52580741581764978</v>
      </c>
      <c r="L219" s="27">
        <v>0.53626645971236353</v>
      </c>
      <c r="M219" s="27">
        <v>0.5467327890617697</v>
      </c>
      <c r="N219" s="27">
        <v>0.55720458056941269</v>
      </c>
      <c r="O219" s="27">
        <v>0.5676800109388368</v>
      </c>
      <c r="P219" s="27">
        <v>0.57815748417381885</v>
      </c>
      <c r="Q219" s="27">
        <v>0.58863631347906586</v>
      </c>
      <c r="R219" s="28">
        <v>0.59911603935951674</v>
      </c>
    </row>
  </sheetData>
  <sheetProtection algorithmName="SHA-512" hashValue="LJwNhe74NB3fknTF4gKJ6l82K0P0KEzH3wSSsDMImdYJsQ/hugWtqkWlPS03YLDAki8Cn962e1ggNgKou19iJg==" saltValue="+yRBZlfjjS3fkcWH8JG6k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BP41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22</v>
      </c>
      <c r="B29" s="27">
        <v>1.625</v>
      </c>
      <c r="C29" s="27" t="s">
        <v>23</v>
      </c>
      <c r="D29" s="28"/>
    </row>
    <row r="32" spans="1:4" ht="28.9" customHeight="1" x14ac:dyDescent="0.5">
      <c r="A32" s="1" t="s">
        <v>11</v>
      </c>
      <c r="B32" s="1"/>
    </row>
    <row r="33" spans="1:68" x14ac:dyDescent="0.25">
      <c r="A33" s="31"/>
      <c r="B33" s="32" t="s">
        <v>24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3"/>
    </row>
    <row r="34" spans="1:68" x14ac:dyDescent="0.25">
      <c r="A34" s="34"/>
      <c r="B34" s="35">
        <v>0</v>
      </c>
      <c r="C34" s="35">
        <v>6.0999999999999999E-2</v>
      </c>
      <c r="D34" s="35">
        <v>0.122</v>
      </c>
      <c r="E34" s="35">
        <v>0.182</v>
      </c>
      <c r="F34" s="35">
        <v>0.24299999999999999</v>
      </c>
      <c r="G34" s="35">
        <v>0.30399999999999999</v>
      </c>
      <c r="H34" s="35">
        <v>0.36499999999999999</v>
      </c>
      <c r="I34" s="35">
        <v>0.42599999999999999</v>
      </c>
      <c r="J34" s="35">
        <v>0.48599999999999999</v>
      </c>
      <c r="K34" s="35">
        <v>0.54700000000000004</v>
      </c>
      <c r="L34" s="35">
        <v>0.60799999999999998</v>
      </c>
      <c r="M34" s="35">
        <v>0.66900000000000004</v>
      </c>
      <c r="N34" s="35">
        <v>0.73</v>
      </c>
      <c r="O34" s="35">
        <v>0.79</v>
      </c>
      <c r="P34" s="35">
        <v>0.85099999999999998</v>
      </c>
      <c r="Q34" s="35">
        <v>0.91200000000000003</v>
      </c>
      <c r="R34" s="35">
        <v>0.97299999999999998</v>
      </c>
      <c r="S34" s="35">
        <v>1.034</v>
      </c>
      <c r="T34" s="35">
        <v>1.0940000000000001</v>
      </c>
      <c r="U34" s="35">
        <v>1.155</v>
      </c>
      <c r="V34" s="35">
        <v>1.216</v>
      </c>
      <c r="W34" s="35">
        <v>1.2769999999999999</v>
      </c>
      <c r="X34" s="35">
        <v>1.3380000000000001</v>
      </c>
      <c r="Y34" s="35">
        <v>1.3979999999999999</v>
      </c>
      <c r="Z34" s="35">
        <v>1.4590000000000001</v>
      </c>
      <c r="AA34" s="35">
        <v>1.52</v>
      </c>
      <c r="AB34" s="35">
        <v>1.581</v>
      </c>
      <c r="AC34" s="35">
        <v>1.6419999999999999</v>
      </c>
      <c r="AD34" s="35">
        <v>1.702</v>
      </c>
      <c r="AE34" s="35">
        <v>1.7629999999999999</v>
      </c>
      <c r="AF34" s="35">
        <v>1.8240000000000001</v>
      </c>
      <c r="AG34" s="35">
        <v>1.885</v>
      </c>
      <c r="AH34" s="35">
        <v>1.946</v>
      </c>
      <c r="AI34" s="35">
        <v>2.0059999999999998</v>
      </c>
      <c r="AJ34" s="35">
        <v>2.0670000000000002</v>
      </c>
      <c r="AK34" s="35">
        <v>2.1280000000000001</v>
      </c>
      <c r="AL34" s="35">
        <v>2.1890000000000001</v>
      </c>
      <c r="AM34" s="35">
        <v>2.25</v>
      </c>
      <c r="AN34" s="35">
        <v>2.31</v>
      </c>
      <c r="AO34" s="35">
        <v>2.371</v>
      </c>
      <c r="AP34" s="35">
        <v>2.4319999999999999</v>
      </c>
      <c r="AQ34" s="35">
        <v>2.4929999999999999</v>
      </c>
      <c r="AR34" s="35">
        <v>2.5539999999999998</v>
      </c>
      <c r="AS34" s="35">
        <v>2.6139999999999999</v>
      </c>
      <c r="AT34" s="35">
        <v>2.6749999999999998</v>
      </c>
      <c r="AU34" s="35">
        <v>2.7360000000000002</v>
      </c>
      <c r="AV34" s="35">
        <v>2.7970000000000002</v>
      </c>
      <c r="AW34" s="35">
        <v>2.8580000000000001</v>
      </c>
      <c r="AX34" s="35">
        <v>2.9180000000000001</v>
      </c>
      <c r="AY34" s="35">
        <v>2.9790000000000001</v>
      </c>
      <c r="AZ34" s="35">
        <v>3.04</v>
      </c>
      <c r="BA34" s="35">
        <v>3.101</v>
      </c>
      <c r="BB34" s="35">
        <v>3.1619999999999999</v>
      </c>
      <c r="BC34" s="35">
        <v>3.222</v>
      </c>
      <c r="BD34" s="35">
        <v>3.2829999999999999</v>
      </c>
      <c r="BE34" s="35">
        <v>3.3439999999999999</v>
      </c>
      <c r="BF34" s="35">
        <v>3.4049999999999998</v>
      </c>
      <c r="BG34" s="35">
        <v>3.4660000000000002</v>
      </c>
      <c r="BH34" s="35">
        <v>3.5259999999999998</v>
      </c>
      <c r="BI34" s="35">
        <v>3.5870000000000002</v>
      </c>
      <c r="BJ34" s="35">
        <v>3.6480000000000001</v>
      </c>
      <c r="BK34" s="35">
        <v>3.7090000000000001</v>
      </c>
      <c r="BL34" s="35">
        <v>3.77</v>
      </c>
      <c r="BM34" s="35">
        <v>3.83</v>
      </c>
      <c r="BN34" s="35">
        <v>3.891</v>
      </c>
      <c r="BO34" s="35">
        <v>3.952</v>
      </c>
      <c r="BP34" s="36">
        <v>4.0129999999999999</v>
      </c>
    </row>
    <row r="35" spans="1:68" x14ac:dyDescent="0.25">
      <c r="A35" s="8" t="s">
        <v>25</v>
      </c>
      <c r="B35" s="27">
        <v>0.34000000000000008</v>
      </c>
      <c r="C35" s="27">
        <v>0.3561008888888888</v>
      </c>
      <c r="D35" s="27">
        <v>0.33181346666666672</v>
      </c>
      <c r="E35" s="27">
        <v>0.29037746666666681</v>
      </c>
      <c r="F35" s="27">
        <v>0.245302625</v>
      </c>
      <c r="G35" s="27">
        <v>0.1994394074074074</v>
      </c>
      <c r="H35" s="27">
        <v>0.14954883333333341</v>
      </c>
      <c r="I35" s="27">
        <v>9.9558000000000174E-2</v>
      </c>
      <c r="J35" s="27">
        <v>0.12033000000000001</v>
      </c>
      <c r="K35" s="27">
        <v>0.1222558333333332</v>
      </c>
      <c r="L35" s="27">
        <v>0.1038648888888887</v>
      </c>
      <c r="M35" s="27">
        <v>8.8041666666666546E-2</v>
      </c>
      <c r="N35" s="27">
        <v>7.032555555555553E-2</v>
      </c>
      <c r="O35" s="27">
        <v>6.3796666666666724E-2</v>
      </c>
      <c r="P35" s="27">
        <v>5.3582583333333503E-2</v>
      </c>
      <c r="Q35" s="27">
        <v>4.2287999999999902E-2</v>
      </c>
      <c r="R35" s="27">
        <v>2.9465888888888989E-2</v>
      </c>
      <c r="S35" s="27">
        <v>1.6151444444444382E-2</v>
      </c>
      <c r="T35" s="27">
        <v>1.9398500000000009E-2</v>
      </c>
      <c r="U35" s="27">
        <v>1.188368749999991E-2</v>
      </c>
      <c r="V35" s="27">
        <v>1.119179487179434E-3</v>
      </c>
      <c r="W35" s="27">
        <v>4.4475897435897133E-3</v>
      </c>
      <c r="X35" s="27">
        <v>7.7760000000000051E-3</v>
      </c>
      <c r="Y35" s="27">
        <v>9.0411320754717975E-3</v>
      </c>
      <c r="Z35" s="27">
        <v>7.211132075471768E-3</v>
      </c>
      <c r="AA35" s="27">
        <v>5.3811320754715286E-3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8">
        <v>0</v>
      </c>
    </row>
    <row r="38" spans="1:68" ht="28.9" customHeight="1" x14ac:dyDescent="0.5">
      <c r="A38" s="1" t="s">
        <v>26</v>
      </c>
      <c r="B38" s="1"/>
    </row>
    <row r="39" spans="1:68" x14ac:dyDescent="0.25">
      <c r="A39" s="37"/>
      <c r="B39" s="38" t="s">
        <v>24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</row>
    <row r="40" spans="1:68" x14ac:dyDescent="0.25">
      <c r="A40" s="40"/>
      <c r="B40" s="41">
        <v>0</v>
      </c>
      <c r="C40" s="41">
        <v>0.125</v>
      </c>
      <c r="D40" s="41">
        <v>0.25</v>
      </c>
      <c r="E40" s="41">
        <v>0.375</v>
      </c>
      <c r="F40" s="41">
        <v>0.5</v>
      </c>
      <c r="G40" s="41">
        <v>0.625</v>
      </c>
      <c r="H40" s="41">
        <v>0.75</v>
      </c>
      <c r="I40" s="41">
        <v>0.875</v>
      </c>
      <c r="J40" s="41">
        <v>1</v>
      </c>
      <c r="K40" s="41">
        <v>1.125</v>
      </c>
      <c r="L40" s="41">
        <v>1.25</v>
      </c>
      <c r="M40" s="41">
        <v>1.375</v>
      </c>
      <c r="N40" s="41">
        <v>1.5</v>
      </c>
      <c r="O40" s="41">
        <v>1.625</v>
      </c>
      <c r="P40" s="41">
        <v>1.75</v>
      </c>
      <c r="Q40" s="41">
        <v>1.875</v>
      </c>
      <c r="R40" s="41">
        <v>2</v>
      </c>
      <c r="S40" s="41">
        <v>2.125</v>
      </c>
      <c r="T40" s="41">
        <v>2.25</v>
      </c>
      <c r="U40" s="41">
        <v>2.375</v>
      </c>
      <c r="V40" s="41">
        <v>2.5</v>
      </c>
      <c r="W40" s="41">
        <v>2.625</v>
      </c>
      <c r="X40" s="41">
        <v>2.75</v>
      </c>
      <c r="Y40" s="41">
        <v>2.875</v>
      </c>
      <c r="Z40" s="41">
        <v>3</v>
      </c>
      <c r="AA40" s="41">
        <v>3.125</v>
      </c>
      <c r="AB40" s="41">
        <v>3.25</v>
      </c>
      <c r="AC40" s="41">
        <v>3.375</v>
      </c>
      <c r="AD40" s="41">
        <v>3.5</v>
      </c>
      <c r="AE40" s="41">
        <v>3.625</v>
      </c>
      <c r="AF40" s="41">
        <v>3.75</v>
      </c>
      <c r="AG40" s="41">
        <v>3.875</v>
      </c>
      <c r="AH40" s="42">
        <v>4</v>
      </c>
    </row>
    <row r="41" spans="1:68" x14ac:dyDescent="0.25">
      <c r="A41" s="8" t="s">
        <v>25</v>
      </c>
      <c r="B41" s="27">
        <v>0.34000000000000008</v>
      </c>
      <c r="C41" s="27">
        <v>0.32984166666666659</v>
      </c>
      <c r="D41" s="27">
        <v>0.23980208333333339</v>
      </c>
      <c r="E41" s="27">
        <v>0.14126250000000001</v>
      </c>
      <c r="F41" s="27">
        <v>0.1284166666666666</v>
      </c>
      <c r="G41" s="27">
        <v>9.1840277777777701E-2</v>
      </c>
      <c r="H41" s="27">
        <v>6.2625000000000153E-2</v>
      </c>
      <c r="I41" s="27">
        <v>4.4060277777777657E-2</v>
      </c>
      <c r="J41" s="27">
        <v>1.788888888888884E-2</v>
      </c>
      <c r="K41" s="27">
        <v>2.453281249999999E-2</v>
      </c>
      <c r="L41" s="27">
        <v>2.9743589743584931E-3</v>
      </c>
      <c r="M41" s="27">
        <v>9.5515916787615174E-3</v>
      </c>
      <c r="N41" s="27">
        <v>5.9811320754714634E-3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8">
        <v>0</v>
      </c>
    </row>
  </sheetData>
  <sheetProtection algorithmName="SHA-512" hashValue="3VZ4OlsxwDd/jVvYZa0N5Ff32maW+PMpVUvVNNSvVuaHpIOtcTgY12fN9jnePgbJzP7f4m8k0WACxEGZtAII3A==" saltValue="9yHK7gshXZDjG1Nm3anSJ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V41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27</v>
      </c>
      <c r="B29" s="27">
        <v>0.42999999999999988</v>
      </c>
      <c r="C29" s="27" t="s">
        <v>23</v>
      </c>
      <c r="D29" s="28"/>
    </row>
    <row r="34" spans="1:22" ht="28.9" customHeight="1" x14ac:dyDescent="0.5">
      <c r="A34" s="1" t="s">
        <v>28</v>
      </c>
      <c r="B34" s="1"/>
    </row>
    <row r="35" spans="1:22" x14ac:dyDescent="0.25">
      <c r="A35" s="43" t="s">
        <v>29</v>
      </c>
      <c r="B35" s="44">
        <v>0</v>
      </c>
      <c r="C35" s="44">
        <v>400</v>
      </c>
      <c r="D35" s="44">
        <v>800</v>
      </c>
      <c r="E35" s="44">
        <v>1200</v>
      </c>
      <c r="F35" s="44">
        <v>1600</v>
      </c>
      <c r="G35" s="44">
        <v>2000</v>
      </c>
      <c r="H35" s="44">
        <v>2400</v>
      </c>
      <c r="I35" s="44">
        <v>2800</v>
      </c>
      <c r="J35" s="44">
        <v>3200</v>
      </c>
      <c r="K35" s="44">
        <v>3600</v>
      </c>
      <c r="L35" s="44">
        <v>4000</v>
      </c>
      <c r="M35" s="44">
        <v>4400</v>
      </c>
      <c r="N35" s="44">
        <v>4800</v>
      </c>
      <c r="O35" s="44">
        <v>5200</v>
      </c>
      <c r="P35" s="44">
        <v>5600</v>
      </c>
      <c r="Q35" s="44">
        <v>6000</v>
      </c>
      <c r="R35" s="44">
        <v>6400</v>
      </c>
      <c r="S35" s="44">
        <v>6800</v>
      </c>
      <c r="T35" s="44">
        <v>7200</v>
      </c>
      <c r="U35" s="44">
        <v>7600</v>
      </c>
      <c r="V35" s="45">
        <v>8000</v>
      </c>
    </row>
    <row r="36" spans="1:22" x14ac:dyDescent="0.25">
      <c r="A36" s="8" t="s">
        <v>30</v>
      </c>
      <c r="B36" s="9">
        <v>0.42999999999999988</v>
      </c>
      <c r="C36" s="9">
        <v>0.42999999999999988</v>
      </c>
      <c r="D36" s="9">
        <v>0.42999999999999988</v>
      </c>
      <c r="E36" s="9">
        <v>0.42999999999999988</v>
      </c>
      <c r="F36" s="9">
        <v>0.42999999999999988</v>
      </c>
      <c r="G36" s="9">
        <v>0.42999999999999988</v>
      </c>
      <c r="H36" s="9">
        <v>0.42999999999999988</v>
      </c>
      <c r="I36" s="9">
        <v>0.42999999999999988</v>
      </c>
      <c r="J36" s="9">
        <v>0.42999999999999988</v>
      </c>
      <c r="K36" s="9">
        <v>0.42999999999999988</v>
      </c>
      <c r="L36" s="9">
        <v>0.42999999999999988</v>
      </c>
      <c r="M36" s="9">
        <v>0.42999999999999988</v>
      </c>
      <c r="N36" s="9">
        <v>0.42999999999999988</v>
      </c>
      <c r="O36" s="9">
        <v>0.42999999999999988</v>
      </c>
      <c r="P36" s="9">
        <v>0.42999999999999988</v>
      </c>
      <c r="Q36" s="9">
        <v>0.42999999999999988</v>
      </c>
      <c r="R36" s="9">
        <v>0.42999999999999988</v>
      </c>
      <c r="S36" s="9">
        <v>0.42999999999999988</v>
      </c>
      <c r="T36" s="9">
        <v>0.42999999999999988</v>
      </c>
      <c r="U36" s="9">
        <v>0.42999999999999988</v>
      </c>
      <c r="V36" s="10">
        <v>0.42999999999999988</v>
      </c>
    </row>
    <row r="39" spans="1:22" ht="28.9" customHeight="1" x14ac:dyDescent="0.5">
      <c r="A39" s="1" t="s">
        <v>31</v>
      </c>
      <c r="B39" s="1"/>
    </row>
    <row r="40" spans="1:22" x14ac:dyDescent="0.25">
      <c r="A40" s="43" t="s">
        <v>29</v>
      </c>
      <c r="B40" s="44">
        <v>0</v>
      </c>
      <c r="C40" s="44">
        <v>500</v>
      </c>
      <c r="D40" s="44">
        <v>1000</v>
      </c>
      <c r="E40" s="44">
        <v>1500</v>
      </c>
      <c r="F40" s="44">
        <v>2000</v>
      </c>
      <c r="G40" s="44">
        <v>2500</v>
      </c>
      <c r="H40" s="44">
        <v>3000</v>
      </c>
      <c r="I40" s="44">
        <v>3500</v>
      </c>
      <c r="J40" s="44">
        <v>4000</v>
      </c>
      <c r="K40" s="44">
        <v>4500</v>
      </c>
      <c r="L40" s="44">
        <v>5000</v>
      </c>
      <c r="M40" s="44">
        <v>5500</v>
      </c>
      <c r="N40" s="44">
        <v>6000</v>
      </c>
      <c r="O40" s="44">
        <v>6500</v>
      </c>
      <c r="P40" s="44">
        <v>7000</v>
      </c>
      <c r="Q40" s="44">
        <v>7500</v>
      </c>
      <c r="R40" s="45">
        <v>8000</v>
      </c>
    </row>
    <row r="41" spans="1:22" x14ac:dyDescent="0.25">
      <c r="A41" s="8" t="s">
        <v>30</v>
      </c>
      <c r="B41" s="9">
        <v>0.42999999999999988</v>
      </c>
      <c r="C41" s="9">
        <v>0.42999999999999988</v>
      </c>
      <c r="D41" s="9">
        <v>0.42999999999999988</v>
      </c>
      <c r="E41" s="9">
        <v>0.42999999999999988</v>
      </c>
      <c r="F41" s="9">
        <v>0.42999999999999988</v>
      </c>
      <c r="G41" s="9">
        <v>0.42999999999999988</v>
      </c>
      <c r="H41" s="9">
        <v>0.42999999999999988</v>
      </c>
      <c r="I41" s="9">
        <v>0.42999999999999988</v>
      </c>
      <c r="J41" s="9">
        <v>0.42999999999999988</v>
      </c>
      <c r="K41" s="9">
        <v>0.42999999999999988</v>
      </c>
      <c r="L41" s="9">
        <v>0.42999999999999988</v>
      </c>
      <c r="M41" s="9">
        <v>0.42999999999999988</v>
      </c>
      <c r="N41" s="9">
        <v>0.42999999999999988</v>
      </c>
      <c r="O41" s="9">
        <v>0.42999999999999988</v>
      </c>
      <c r="P41" s="9">
        <v>0.42999999999999988</v>
      </c>
      <c r="Q41" s="9">
        <v>0.42999999999999988</v>
      </c>
      <c r="R41" s="10">
        <v>0.42999999999999988</v>
      </c>
    </row>
  </sheetData>
  <sheetProtection algorithmName="SHA-512" hashValue="d0zByTQBKmMsjSYy9gqc3XfpV7LUvQjy+9QGuzPPGcZ5uxlonCOXqucel6CeVqpn0lTE44S29+I2FzAA5p1yFQ==" saltValue="BrcgzdgD8h7MPytV4BtOx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H79"/>
  <sheetViews>
    <sheetView tabSelected="1" workbookViewId="0">
      <selection activeCell="B29" sqref="B29:B3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1</v>
      </c>
      <c r="B17" s="6" t="s">
        <v>2</v>
      </c>
      <c r="C17" s="6"/>
      <c r="D17" s="7"/>
    </row>
    <row r="18" spans="1:5" x14ac:dyDescent="0.25">
      <c r="A18" s="5" t="s">
        <v>3</v>
      </c>
      <c r="B18" s="6" t="s">
        <v>4</v>
      </c>
      <c r="C18" s="6"/>
      <c r="D18" s="7"/>
    </row>
    <row r="19" spans="1:5" x14ac:dyDescent="0.25">
      <c r="A19" s="5" t="s">
        <v>5</v>
      </c>
      <c r="B19" s="6" t="s">
        <v>6</v>
      </c>
      <c r="C19" s="6"/>
      <c r="D19" s="7"/>
    </row>
    <row r="20" spans="1:5" x14ac:dyDescent="0.25">
      <c r="A20" s="8"/>
      <c r="B20" s="9"/>
      <c r="C20" s="9"/>
      <c r="D20" s="10"/>
    </row>
    <row r="22" spans="1:5" x14ac:dyDescent="0.25">
      <c r="A22" s="2"/>
      <c r="B22" s="11"/>
      <c r="C22" s="11"/>
      <c r="D22" s="12"/>
    </row>
    <row r="23" spans="1:5" x14ac:dyDescent="0.25">
      <c r="A23" s="5" t="s">
        <v>7</v>
      </c>
      <c r="B23" s="13">
        <v>400</v>
      </c>
      <c r="C23" s="13" t="s">
        <v>8</v>
      </c>
      <c r="D23" s="14"/>
    </row>
    <row r="24" spans="1:5" x14ac:dyDescent="0.25">
      <c r="A24" s="5" t="s">
        <v>9</v>
      </c>
      <c r="B24" s="13">
        <v>14</v>
      </c>
      <c r="C24" s="13" t="s">
        <v>10</v>
      </c>
      <c r="D24" s="14"/>
    </row>
    <row r="25" spans="1:5" x14ac:dyDescent="0.25">
      <c r="A25" s="8"/>
      <c r="B25" s="15"/>
      <c r="C25" s="15"/>
      <c r="D25" s="16"/>
    </row>
    <row r="29" spans="1:5" x14ac:dyDescent="0.25">
      <c r="A29" s="46" t="s">
        <v>32</v>
      </c>
      <c r="B29" s="46">
        <v>100</v>
      </c>
      <c r="C29" s="46" t="s">
        <v>33</v>
      </c>
      <c r="D29" s="46" t="s">
        <v>34</v>
      </c>
      <c r="E29" s="46"/>
    </row>
    <row r="30" spans="1:5" x14ac:dyDescent="0.25">
      <c r="A30" s="46" t="s">
        <v>35</v>
      </c>
      <c r="B30" s="46">
        <v>14.7</v>
      </c>
      <c r="C30" s="46"/>
      <c r="D30" s="46" t="s">
        <v>34</v>
      </c>
      <c r="E30" s="46"/>
    </row>
    <row r="31" spans="1:5" x14ac:dyDescent="0.25">
      <c r="A31" s="46" t="s">
        <v>36</v>
      </c>
      <c r="B31" s="46">
        <v>9.0079999999999991</v>
      </c>
      <c r="C31" s="46"/>
      <c r="D31" s="46" t="s">
        <v>34</v>
      </c>
      <c r="E31" s="46"/>
    </row>
    <row r="34" spans="1:18" ht="28.9" customHeight="1" x14ac:dyDescent="0.5">
      <c r="A34" s="1" t="s">
        <v>37</v>
      </c>
      <c r="B34" s="1"/>
    </row>
    <row r="35" spans="1:18" x14ac:dyDescent="0.25">
      <c r="A35" s="47" t="s">
        <v>38</v>
      </c>
      <c r="B35" s="48">
        <v>0</v>
      </c>
      <c r="C35" s="48">
        <v>6.25</v>
      </c>
      <c r="D35" s="48">
        <v>12.5</v>
      </c>
      <c r="E35" s="48">
        <v>18.75</v>
      </c>
      <c r="F35" s="48">
        <v>25</v>
      </c>
      <c r="G35" s="48">
        <v>31.25</v>
      </c>
      <c r="H35" s="48">
        <v>37.5</v>
      </c>
      <c r="I35" s="48">
        <v>43.75</v>
      </c>
      <c r="J35" s="48">
        <v>50</v>
      </c>
      <c r="K35" s="48">
        <v>56.25</v>
      </c>
      <c r="L35" s="48">
        <v>62.5</v>
      </c>
      <c r="M35" s="48">
        <v>68.75</v>
      </c>
      <c r="N35" s="48">
        <v>75</v>
      </c>
      <c r="O35" s="48">
        <v>81.25</v>
      </c>
      <c r="P35" s="48">
        <v>87.5</v>
      </c>
      <c r="Q35" s="48">
        <v>93.75</v>
      </c>
      <c r="R35" s="49">
        <v>100</v>
      </c>
    </row>
    <row r="36" spans="1:18" x14ac:dyDescent="0.25">
      <c r="A36" s="5" t="s">
        <v>39</v>
      </c>
      <c r="B36" s="6">
        <f>0 * $B$31 + (1 - 0) * $B$30</f>
        <v>14.7</v>
      </c>
      <c r="C36" s="6">
        <f>0.0625 * $B$31 + (1 - 0.0625) * $B$30</f>
        <v>14.344250000000001</v>
      </c>
      <c r="D36" s="6">
        <f>0.125 * $B$31 + (1 - 0.125) * $B$30</f>
        <v>13.988499999999998</v>
      </c>
      <c r="E36" s="6">
        <f>0.1875 * $B$31 + (1 - 0.1875) * $B$30</f>
        <v>13.63275</v>
      </c>
      <c r="F36" s="6">
        <f>0.25 * $B$31 + (1 - 0.25) * $B$30</f>
        <v>13.276999999999997</v>
      </c>
      <c r="G36" s="6">
        <f>0.3125 * $B$31 + (1 - 0.3125) * $B$30</f>
        <v>12.921249999999999</v>
      </c>
      <c r="H36" s="6">
        <f>0.375 * $B$31 + (1 - 0.375) * $B$30</f>
        <v>12.5655</v>
      </c>
      <c r="I36" s="6">
        <f>0.4375 * $B$31 + (1 - 0.4375) * $B$30</f>
        <v>12.20975</v>
      </c>
      <c r="J36" s="6">
        <f>0.5 * $B$31 + (1 - 0.5) * $B$30</f>
        <v>11.853999999999999</v>
      </c>
      <c r="K36" s="6">
        <f>0.5625 * $B$31 + (1 - 0.5625) * $B$30</f>
        <v>11.498249999999999</v>
      </c>
      <c r="L36" s="6">
        <f>0.625 * $B$31 + (1 - 0.625) * $B$30</f>
        <v>11.142499999999998</v>
      </c>
      <c r="M36" s="6">
        <f>0.6875 * $B$31 + (1 - 0.6875) * $B$30</f>
        <v>10.78675</v>
      </c>
      <c r="N36" s="6">
        <f>0.75 * $B$31 + (1 - 0.75) * $B$30</f>
        <v>10.430999999999999</v>
      </c>
      <c r="O36" s="6">
        <f>0.8125 * $B$31 + (1 - 0.8125) * $B$30</f>
        <v>10.075249999999999</v>
      </c>
      <c r="P36" s="6">
        <f>0.875 * $B$31 + (1 - 0.875) * $B$30</f>
        <v>9.7195</v>
      </c>
      <c r="Q36" s="6">
        <f>0.9375 * $B$31 + (1 - 0.9375) * $B$30</f>
        <v>9.3637499999999978</v>
      </c>
      <c r="R36" s="7">
        <f>1 * $B$31 + (1 - 1) * $B$30</f>
        <v>9.0079999999999991</v>
      </c>
    </row>
    <row r="37" spans="1:18" x14ac:dyDescent="0.25">
      <c r="A37" s="8" t="s">
        <v>40</v>
      </c>
      <c r="B37" s="9">
        <f>(0 * $B$31 + (1 - 0) * $B$30) * $B$29 / 100</f>
        <v>14.7</v>
      </c>
      <c r="C37" s="9">
        <f>(0.0625 * $B$31 + (1 - 0.0625) * $B$30) * $B$29 / 100</f>
        <v>14.344249999999999</v>
      </c>
      <c r="D37" s="9">
        <f>(0.125 * $B$31 + (1 - 0.125) * $B$30) * $B$29 / 100</f>
        <v>13.988499999999998</v>
      </c>
      <c r="E37" s="9">
        <f>(0.1875 * $B$31 + (1 - 0.1875) * $B$30) * $B$29 / 100</f>
        <v>13.632749999999998</v>
      </c>
      <c r="F37" s="9">
        <f>(0.25 * $B$31 + (1 - 0.25) * $B$30) * $B$29 / 100</f>
        <v>13.276999999999997</v>
      </c>
      <c r="G37" s="9">
        <f>(0.3125 * $B$31 + (1 - 0.3125) * $B$30) * $B$29 / 100</f>
        <v>12.921249999999997</v>
      </c>
      <c r="H37" s="9">
        <f>(0.375 * $B$31 + (1 - 0.375) * $B$30) * $B$29 / 100</f>
        <v>12.5655</v>
      </c>
      <c r="I37" s="9">
        <f>(0.4375 * $B$31 + (1 - 0.4375) * $B$30) * $B$29 / 100</f>
        <v>12.20975</v>
      </c>
      <c r="J37" s="9">
        <f>(0.5 * $B$31 + (1 - 0.5) * $B$30) * $B$29 / 100</f>
        <v>11.853999999999999</v>
      </c>
      <c r="K37" s="9">
        <f>(0.5625 * $B$31 + (1 - 0.5625) * $B$30) * $B$29 / 100</f>
        <v>11.498249999999999</v>
      </c>
      <c r="L37" s="9">
        <f>(0.625 * $B$31 + (1 - 0.625) * $B$30) * $B$29 / 100</f>
        <v>11.142499999999998</v>
      </c>
      <c r="M37" s="9">
        <f>(0.6875 * $B$31 + (1 - 0.6875) * $B$30) * $B$29 / 100</f>
        <v>10.78675</v>
      </c>
      <c r="N37" s="9">
        <f>(0.75 * $B$31 + (1 - 0.75) * $B$30) * $B$29 / 100</f>
        <v>10.430999999999999</v>
      </c>
      <c r="O37" s="9">
        <f>(0.8125 * $B$31 + (1 - 0.8125) * $B$30) * $B$29 / 100</f>
        <v>10.075249999999999</v>
      </c>
      <c r="P37" s="9">
        <f>(0.875 * $B$31 + (1 - 0.875) * $B$30) * $B$29 / 100</f>
        <v>9.7195</v>
      </c>
      <c r="Q37" s="9">
        <f>(0.9375 * $B$31 + (1 - 0.9375) * $B$30) * $B$29 / 100</f>
        <v>9.3637499999999978</v>
      </c>
      <c r="R37" s="10">
        <f>(1 * $B$31 + (1 - 1) * $B$30) * $B$29 / 100</f>
        <v>9.0079999999999991</v>
      </c>
    </row>
    <row r="40" spans="1:18" ht="28.9" customHeight="1" x14ac:dyDescent="0.5">
      <c r="A40" s="1" t="s">
        <v>41</v>
      </c>
      <c r="B40" s="1"/>
    </row>
    <row r="41" spans="1:18" x14ac:dyDescent="0.25">
      <c r="A41" s="43" t="s">
        <v>16</v>
      </c>
      <c r="B41" s="44">
        <v>0</v>
      </c>
      <c r="C41" s="44">
        <v>5</v>
      </c>
      <c r="D41" s="44">
        <v>10</v>
      </c>
      <c r="E41" s="44">
        <v>15</v>
      </c>
      <c r="F41" s="44">
        <v>20</v>
      </c>
      <c r="G41" s="44">
        <v>25</v>
      </c>
      <c r="H41" s="44">
        <v>30</v>
      </c>
      <c r="I41" s="44">
        <v>35</v>
      </c>
      <c r="J41" s="44">
        <v>40</v>
      </c>
      <c r="K41" s="44">
        <v>45</v>
      </c>
      <c r="L41" s="44">
        <v>50</v>
      </c>
      <c r="M41" s="44">
        <v>55</v>
      </c>
      <c r="N41" s="44">
        <v>60</v>
      </c>
      <c r="O41" s="44">
        <v>65</v>
      </c>
      <c r="P41" s="44">
        <v>70</v>
      </c>
      <c r="Q41" s="44">
        <v>75</v>
      </c>
      <c r="R41" s="45">
        <v>80</v>
      </c>
    </row>
    <row r="42" spans="1:18" x14ac:dyDescent="0.25">
      <c r="A42" s="5" t="s">
        <v>42</v>
      </c>
      <c r="B42" s="6">
        <v>57.551279564013477</v>
      </c>
      <c r="C42" s="6">
        <v>57.911940686784597</v>
      </c>
      <c r="D42" s="6">
        <v>58.272601809555717</v>
      </c>
      <c r="E42" s="6">
        <v>58.633262932326851</v>
      </c>
      <c r="F42" s="6">
        <v>58.993924055097978</v>
      </c>
      <c r="G42" s="6">
        <v>59.354585177869097</v>
      </c>
      <c r="H42" s="6">
        <v>59.715246300640231</v>
      </c>
      <c r="I42" s="6">
        <v>60.075907423411351</v>
      </c>
      <c r="J42" s="6">
        <v>60.436568546182478</v>
      </c>
      <c r="K42" s="6">
        <v>60.797229668953612</v>
      </c>
      <c r="L42" s="6">
        <v>61.157890791724718</v>
      </c>
      <c r="M42" s="6">
        <v>61.518551914495852</v>
      </c>
      <c r="N42" s="6">
        <v>61.879213037266979</v>
      </c>
      <c r="O42" s="6">
        <v>62.239874160038113</v>
      </c>
      <c r="P42" s="6">
        <v>62.600535282809233</v>
      </c>
      <c r="Q42" s="6">
        <v>62.961196405580353</v>
      </c>
      <c r="R42" s="7">
        <v>63.32185752835148</v>
      </c>
    </row>
    <row r="43" spans="1:18" x14ac:dyDescent="0.25">
      <c r="A43" s="8" t="s">
        <v>43</v>
      </c>
      <c r="B43" s="9">
        <f>57.5512795640134 * $B$29 / 100</f>
        <v>57.551279564013406</v>
      </c>
      <c r="C43" s="9">
        <f>57.9119406867846 * $B$29 / 100</f>
        <v>57.911940686784604</v>
      </c>
      <c r="D43" s="9">
        <f>58.2726018095557 * $B$29 / 100</f>
        <v>58.272601809555702</v>
      </c>
      <c r="E43" s="9">
        <f>58.6332629323268 * $B$29 / 100</f>
        <v>58.633262932326801</v>
      </c>
      <c r="F43" s="9">
        <f>58.9939240550979 * $B$29 / 100</f>
        <v>58.993924055097892</v>
      </c>
      <c r="G43" s="9">
        <f>59.3545851778691 * $B$29 / 100</f>
        <v>59.354585177869097</v>
      </c>
      <c r="H43" s="9">
        <f>59.7152463006402 * $B$29 / 100</f>
        <v>59.715246300640203</v>
      </c>
      <c r="I43" s="9">
        <f>60.0759074234113 * $B$29 / 100</f>
        <v>60.075907423411302</v>
      </c>
      <c r="J43" s="9">
        <f>60.4365685461824 * $B$29 / 100</f>
        <v>60.4365685461824</v>
      </c>
      <c r="K43" s="9">
        <f>60.7972296689536 * $B$29 / 100</f>
        <v>60.797229668953598</v>
      </c>
      <c r="L43" s="9">
        <f>61.1578907917247 * $B$29 / 100</f>
        <v>61.157890791724697</v>
      </c>
      <c r="M43" s="9">
        <f>61.5185519144958 * $B$29 / 100</f>
        <v>61.518551914495802</v>
      </c>
      <c r="N43" s="9">
        <f>61.8792130372669 * $B$29 / 100</f>
        <v>61.879213037266901</v>
      </c>
      <c r="O43" s="9">
        <f>62.2398741600381 * $B$29 / 100</f>
        <v>62.239874160038099</v>
      </c>
      <c r="P43" s="9">
        <f>62.6005352828092 * $B$29 / 100</f>
        <v>62.600535282809197</v>
      </c>
      <c r="Q43" s="9">
        <f>62.9611964055803 * $B$29 / 100</f>
        <v>62.961196405580303</v>
      </c>
      <c r="R43" s="10">
        <f>63.3218575283514 * $B$29 / 100</f>
        <v>63.321857528351401</v>
      </c>
    </row>
    <row r="46" spans="1:18" ht="28.9" customHeight="1" x14ac:dyDescent="0.5">
      <c r="A46" s="1" t="s">
        <v>44</v>
      </c>
      <c r="B46" s="1"/>
    </row>
    <row r="47" spans="1:18" x14ac:dyDescent="0.25">
      <c r="A47" s="43" t="s">
        <v>16</v>
      </c>
      <c r="B47" s="44">
        <v>0</v>
      </c>
      <c r="C47" s="44">
        <v>10</v>
      </c>
      <c r="D47" s="44">
        <v>20</v>
      </c>
      <c r="E47" s="44">
        <v>30</v>
      </c>
      <c r="F47" s="44">
        <v>40</v>
      </c>
      <c r="G47" s="44">
        <v>50</v>
      </c>
      <c r="H47" s="44">
        <v>60</v>
      </c>
      <c r="I47" s="44">
        <v>70</v>
      </c>
      <c r="J47" s="44">
        <v>80</v>
      </c>
      <c r="K47" s="44">
        <v>90</v>
      </c>
      <c r="L47" s="45">
        <v>100</v>
      </c>
    </row>
    <row r="48" spans="1:18" x14ac:dyDescent="0.25">
      <c r="A48" s="5" t="s">
        <v>42</v>
      </c>
      <c r="B48" s="6">
        <v>57.551279564013477</v>
      </c>
      <c r="C48" s="6">
        <v>58.272601809555717</v>
      </c>
      <c r="D48" s="6">
        <v>58.993924055097978</v>
      </c>
      <c r="E48" s="6">
        <v>59.715246300640231</v>
      </c>
      <c r="F48" s="6">
        <v>60.436568546182478</v>
      </c>
      <c r="G48" s="6">
        <v>61.157890791724718</v>
      </c>
      <c r="H48" s="6">
        <v>61.879213037266979</v>
      </c>
      <c r="I48" s="6">
        <v>62.600535282809233</v>
      </c>
      <c r="J48" s="6">
        <v>63.32185752835148</v>
      </c>
      <c r="K48" s="6">
        <v>64.043179773893726</v>
      </c>
      <c r="L48" s="7">
        <v>64.76450201943598</v>
      </c>
    </row>
    <row r="49" spans="1:34" x14ac:dyDescent="0.25">
      <c r="A49" s="8" t="s">
        <v>43</v>
      </c>
      <c r="B49" s="9">
        <f>57.5512795640134 * $B$29 / 100</f>
        <v>57.551279564013406</v>
      </c>
      <c r="C49" s="9">
        <f>58.2726018095557 * $B$29 / 100</f>
        <v>58.272601809555702</v>
      </c>
      <c r="D49" s="9">
        <f>58.9939240550979 * $B$29 / 100</f>
        <v>58.993924055097892</v>
      </c>
      <c r="E49" s="9">
        <f>59.7152463006402 * $B$29 / 100</f>
        <v>59.715246300640203</v>
      </c>
      <c r="F49" s="9">
        <f>60.4365685461824 * $B$29 / 100</f>
        <v>60.4365685461824</v>
      </c>
      <c r="G49" s="9">
        <f>61.1578907917247 * $B$29 / 100</f>
        <v>61.157890791724697</v>
      </c>
      <c r="H49" s="9">
        <f>61.8792130372669 * $B$29 / 100</f>
        <v>61.879213037266901</v>
      </c>
      <c r="I49" s="9">
        <f>62.6005352828092 * $B$29 / 100</f>
        <v>62.600535282809197</v>
      </c>
      <c r="J49" s="9">
        <f>63.3218575283514 * $B$29 / 100</f>
        <v>63.321857528351401</v>
      </c>
      <c r="K49" s="9">
        <f>64.0431797738937 * $B$29 / 100</f>
        <v>64.043179773893698</v>
      </c>
      <c r="L49" s="10">
        <f>64.7645020194359 * $B$29 / 100</f>
        <v>64.764502019435895</v>
      </c>
    </row>
    <row r="52" spans="1:34" ht="28.9" customHeight="1" x14ac:dyDescent="0.5">
      <c r="A52" s="1" t="s">
        <v>45</v>
      </c>
      <c r="B52" s="1"/>
    </row>
    <row r="53" spans="1:34" x14ac:dyDescent="0.25">
      <c r="A53" s="43" t="s">
        <v>16</v>
      </c>
      <c r="B53" s="44">
        <v>-50</v>
      </c>
      <c r="C53" s="44">
        <v>-40</v>
      </c>
      <c r="D53" s="44">
        <v>-30</v>
      </c>
      <c r="E53" s="44">
        <v>-20</v>
      </c>
      <c r="F53" s="44">
        <v>-10</v>
      </c>
      <c r="G53" s="44">
        <v>0</v>
      </c>
      <c r="H53" s="44">
        <v>10</v>
      </c>
      <c r="I53" s="44">
        <v>20</v>
      </c>
      <c r="J53" s="44">
        <v>30</v>
      </c>
      <c r="K53" s="44">
        <v>40</v>
      </c>
      <c r="L53" s="44">
        <v>50</v>
      </c>
      <c r="M53" s="44">
        <v>60</v>
      </c>
      <c r="N53" s="44">
        <v>70</v>
      </c>
      <c r="O53" s="44">
        <v>80</v>
      </c>
      <c r="P53" s="44">
        <v>90</v>
      </c>
      <c r="Q53" s="45">
        <v>100</v>
      </c>
    </row>
    <row r="54" spans="1:34" x14ac:dyDescent="0.25">
      <c r="A54" s="5" t="s">
        <v>42</v>
      </c>
      <c r="B54" s="6">
        <v>53.597043157727647</v>
      </c>
      <c r="C54" s="6">
        <v>54.387890438984819</v>
      </c>
      <c r="D54" s="6">
        <v>55.178737720241983</v>
      </c>
      <c r="E54" s="6">
        <v>55.969585001499148</v>
      </c>
      <c r="F54" s="6">
        <v>56.760432282756312</v>
      </c>
      <c r="G54" s="6">
        <v>57.551279564013477</v>
      </c>
      <c r="H54" s="6">
        <v>58.272601809555717</v>
      </c>
      <c r="I54" s="6">
        <v>58.993924055097978</v>
      </c>
      <c r="J54" s="6">
        <v>59.715246300640231</v>
      </c>
      <c r="K54" s="6">
        <v>60.436568546182478</v>
      </c>
      <c r="L54" s="6">
        <v>61.157890791724718</v>
      </c>
      <c r="M54" s="6">
        <v>61.879213037266979</v>
      </c>
      <c r="N54" s="6">
        <v>62.600535282809233</v>
      </c>
      <c r="O54" s="6">
        <v>63.32185752835148</v>
      </c>
      <c r="P54" s="6">
        <v>64.043179773893726</v>
      </c>
      <c r="Q54" s="7">
        <v>64.76450201943598</v>
      </c>
    </row>
    <row r="55" spans="1:34" x14ac:dyDescent="0.25">
      <c r="A55" s="8" t="s">
        <v>43</v>
      </c>
      <c r="B55" s="9">
        <f>53.5970431577276 * $B$29 / 100</f>
        <v>53.597043157727597</v>
      </c>
      <c r="C55" s="9">
        <f>54.3878904389848 * $B$29 / 100</f>
        <v>54.387890438984797</v>
      </c>
      <c r="D55" s="9">
        <f>55.1787377202419 * $B$29 / 100</f>
        <v>55.178737720241898</v>
      </c>
      <c r="E55" s="9">
        <f>55.9695850014991 * $B$29 / 100</f>
        <v>55.969585001499098</v>
      </c>
      <c r="F55" s="9">
        <f>56.7604322827563 * $B$29 / 100</f>
        <v>56.760432282756298</v>
      </c>
      <c r="G55" s="9">
        <f>57.5512795640134 * $B$29 / 100</f>
        <v>57.551279564013406</v>
      </c>
      <c r="H55" s="9">
        <f>58.2726018095557 * $B$29 / 100</f>
        <v>58.272601809555702</v>
      </c>
      <c r="I55" s="9">
        <f>58.9939240550979 * $B$29 / 100</f>
        <v>58.993924055097892</v>
      </c>
      <c r="J55" s="9">
        <f>59.7152463006402 * $B$29 / 100</f>
        <v>59.715246300640203</v>
      </c>
      <c r="K55" s="9">
        <f>60.4365685461824 * $B$29 / 100</f>
        <v>60.4365685461824</v>
      </c>
      <c r="L55" s="9">
        <f>61.1578907917247 * $B$29 / 100</f>
        <v>61.157890791724697</v>
      </c>
      <c r="M55" s="9">
        <f>61.8792130372669 * $B$29 / 100</f>
        <v>61.879213037266901</v>
      </c>
      <c r="N55" s="9">
        <f>62.6005352828092 * $B$29 / 100</f>
        <v>62.600535282809197</v>
      </c>
      <c r="O55" s="9">
        <f>63.3218575283514 * $B$29 / 100</f>
        <v>63.321857528351401</v>
      </c>
      <c r="P55" s="9">
        <f>64.0431797738937 * $B$29 / 100</f>
        <v>64.043179773893698</v>
      </c>
      <c r="Q55" s="10">
        <f>64.7645020194359 * $B$29 / 100</f>
        <v>64.764502019435895</v>
      </c>
    </row>
    <row r="58" spans="1:34" ht="28.9" customHeight="1" x14ac:dyDescent="0.5">
      <c r="A58" s="1" t="s">
        <v>15</v>
      </c>
      <c r="B58" s="1"/>
    </row>
    <row r="59" spans="1:34" x14ac:dyDescent="0.25">
      <c r="A59" s="43" t="s">
        <v>16</v>
      </c>
      <c r="B59" s="44">
        <v>-120</v>
      </c>
      <c r="C59" s="44">
        <v>-114</v>
      </c>
      <c r="D59" s="44">
        <v>-108</v>
      </c>
      <c r="E59" s="44">
        <v>-101</v>
      </c>
      <c r="F59" s="44">
        <v>-95</v>
      </c>
      <c r="G59" s="44">
        <v>-89</v>
      </c>
      <c r="H59" s="44">
        <v>-83</v>
      </c>
      <c r="I59" s="44">
        <v>-76</v>
      </c>
      <c r="J59" s="44">
        <v>-70</v>
      </c>
      <c r="K59" s="44">
        <v>-64</v>
      </c>
      <c r="L59" s="44">
        <v>-58</v>
      </c>
      <c r="M59" s="44">
        <v>-51</v>
      </c>
      <c r="N59" s="44">
        <v>-45</v>
      </c>
      <c r="O59" s="44">
        <v>-39</v>
      </c>
      <c r="P59" s="44">
        <v>-33</v>
      </c>
      <c r="Q59" s="44">
        <v>-26</v>
      </c>
      <c r="R59" s="44">
        <v>-20</v>
      </c>
      <c r="S59" s="44">
        <v>-14</v>
      </c>
      <c r="T59" s="44">
        <v>-8</v>
      </c>
      <c r="U59" s="44">
        <v>-1</v>
      </c>
      <c r="V59" s="44">
        <v>5</v>
      </c>
      <c r="W59" s="44">
        <v>11</v>
      </c>
      <c r="X59" s="44">
        <v>18</v>
      </c>
      <c r="Y59" s="44">
        <v>24</v>
      </c>
      <c r="Z59" s="44">
        <v>30</v>
      </c>
      <c r="AA59" s="44">
        <v>36</v>
      </c>
      <c r="AB59" s="44">
        <v>43</v>
      </c>
      <c r="AC59" s="44">
        <v>49</v>
      </c>
      <c r="AD59" s="44">
        <v>55</v>
      </c>
      <c r="AE59" s="44">
        <v>61</v>
      </c>
      <c r="AF59" s="44">
        <v>68</v>
      </c>
      <c r="AG59" s="44">
        <v>74</v>
      </c>
      <c r="AH59" s="45">
        <v>80</v>
      </c>
    </row>
    <row r="60" spans="1:34" x14ac:dyDescent="0.25">
      <c r="A60" s="5" t="s">
        <v>42</v>
      </c>
      <c r="B60" s="6">
        <v>47.777218293091593</v>
      </c>
      <c r="C60" s="6">
        <v>48.336894830596663</v>
      </c>
      <c r="D60" s="6">
        <v>48.896571368101732</v>
      </c>
      <c r="E60" s="6">
        <v>49.54952732852432</v>
      </c>
      <c r="F60" s="6">
        <v>50.038230392070417</v>
      </c>
      <c r="G60" s="6">
        <v>50.51273876082471</v>
      </c>
      <c r="H60" s="6">
        <v>50.987247129579011</v>
      </c>
      <c r="I60" s="6">
        <v>51.540840226459032</v>
      </c>
      <c r="J60" s="6">
        <v>52.015348595213332</v>
      </c>
      <c r="K60" s="6">
        <v>52.489856963967632</v>
      </c>
      <c r="L60" s="6">
        <v>52.964365332721933</v>
      </c>
      <c r="M60" s="6">
        <v>53.51795842960194</v>
      </c>
      <c r="N60" s="6">
        <v>53.992466798356233</v>
      </c>
      <c r="O60" s="6">
        <v>54.466975167110533</v>
      </c>
      <c r="P60" s="6">
        <v>54.941483535864833</v>
      </c>
      <c r="Q60" s="6">
        <v>55.495076632744848</v>
      </c>
      <c r="R60" s="6">
        <v>55.969585001499148</v>
      </c>
      <c r="S60" s="6">
        <v>56.444093370253448</v>
      </c>
      <c r="T60" s="6">
        <v>56.918601739007748</v>
      </c>
      <c r="U60" s="6">
        <v>57.472194835887763</v>
      </c>
      <c r="V60" s="6">
        <v>57.911940686784597</v>
      </c>
      <c r="W60" s="6">
        <v>58.344734034109948</v>
      </c>
      <c r="X60" s="6">
        <v>58.84965960598953</v>
      </c>
      <c r="Y60" s="6">
        <v>59.282452953314881</v>
      </c>
      <c r="Z60" s="6">
        <v>59.715246300640231</v>
      </c>
      <c r="AA60" s="6">
        <v>60.148039647965582</v>
      </c>
      <c r="AB60" s="6">
        <v>60.65296521984515</v>
      </c>
      <c r="AC60" s="6">
        <v>61.085758567170501</v>
      </c>
      <c r="AD60" s="6">
        <v>61.518551914495852</v>
      </c>
      <c r="AE60" s="6">
        <v>61.951345261821203</v>
      </c>
      <c r="AF60" s="6">
        <v>62.456270833700778</v>
      </c>
      <c r="AG60" s="6">
        <v>62.889064181026129</v>
      </c>
      <c r="AH60" s="7">
        <v>63.32185752835148</v>
      </c>
    </row>
    <row r="61" spans="1:34" x14ac:dyDescent="0.25">
      <c r="A61" s="8" t="s">
        <v>43</v>
      </c>
      <c r="B61" s="9">
        <f>47.7772182930915 * $B$29 / 100</f>
        <v>47.777218293091501</v>
      </c>
      <c r="C61" s="9">
        <f>48.3368948305966 * $B$29 / 100</f>
        <v>48.336894830596606</v>
      </c>
      <c r="D61" s="9">
        <f>48.8965713681017 * $B$29 / 100</f>
        <v>48.896571368101696</v>
      </c>
      <c r="E61" s="9">
        <f>49.5495273285243 * $B$29 / 100</f>
        <v>49.549527328524299</v>
      </c>
      <c r="F61" s="9">
        <f>50.0382303920704 * $B$29 / 100</f>
        <v>50.038230392070403</v>
      </c>
      <c r="G61" s="9">
        <f>50.5127387608247 * $B$29 / 100</f>
        <v>50.512738760824703</v>
      </c>
      <c r="H61" s="9">
        <f>50.987247129579 * $B$29 / 100</f>
        <v>50.987247129579004</v>
      </c>
      <c r="I61" s="9">
        <f>51.540840226459 * $B$29 / 100</f>
        <v>51.540840226458997</v>
      </c>
      <c r="J61" s="9">
        <f>52.0153485952133 * $B$29 / 100</f>
        <v>52.015348595213297</v>
      </c>
      <c r="K61" s="9">
        <f>52.4898569639676 * $B$29 / 100</f>
        <v>52.489856963967597</v>
      </c>
      <c r="L61" s="9">
        <f>52.9643653327219 * $B$29 / 100</f>
        <v>52.964365332721897</v>
      </c>
      <c r="M61" s="9">
        <f>53.5179584296019 * $B$29 / 100</f>
        <v>53.517958429601897</v>
      </c>
      <c r="N61" s="9">
        <f>53.9924667983562 * $B$29 / 100</f>
        <v>53.992466798356197</v>
      </c>
      <c r="O61" s="9">
        <f>54.4669751671105 * $B$29 / 100</f>
        <v>54.466975167110498</v>
      </c>
      <c r="P61" s="9">
        <f>54.9414835358648 * $B$29 / 100</f>
        <v>54.941483535864798</v>
      </c>
      <c r="Q61" s="9">
        <f>55.4950766327448 * $B$29 / 100</f>
        <v>55.495076632744798</v>
      </c>
      <c r="R61" s="9">
        <f>55.9695850014991 * $B$29 / 100</f>
        <v>55.969585001499098</v>
      </c>
      <c r="S61" s="9">
        <f>56.4440933702534 * $B$29 / 100</f>
        <v>56.444093370253398</v>
      </c>
      <c r="T61" s="9">
        <f>56.9186017390077 * $B$29 / 100</f>
        <v>56.918601739007698</v>
      </c>
      <c r="U61" s="9">
        <f>57.4721948358877 * $B$29 / 100</f>
        <v>57.472194835887692</v>
      </c>
      <c r="V61" s="9">
        <f>57.9119406867846 * $B$29 / 100</f>
        <v>57.911940686784604</v>
      </c>
      <c r="W61" s="9">
        <f>58.3447340341099 * $B$29 / 100</f>
        <v>58.344734034109898</v>
      </c>
      <c r="X61" s="9">
        <f>58.8496596059895 * $B$29 / 100</f>
        <v>58.849659605989501</v>
      </c>
      <c r="Y61" s="9">
        <f>59.2824529533148 * $B$29 / 100</f>
        <v>59.282452953314802</v>
      </c>
      <c r="Z61" s="9">
        <f>59.7152463006402 * $B$29 / 100</f>
        <v>59.715246300640203</v>
      </c>
      <c r="AA61" s="9">
        <f>60.1480396479655 * $B$29 / 100</f>
        <v>60.148039647965497</v>
      </c>
      <c r="AB61" s="9">
        <f>60.6529652198451 * $B$29 / 100</f>
        <v>60.6529652198451</v>
      </c>
      <c r="AC61" s="9">
        <f>61.0857585671705 * $B$29 / 100</f>
        <v>61.085758567170508</v>
      </c>
      <c r="AD61" s="9">
        <f>61.5185519144958 * $B$29 / 100</f>
        <v>61.518551914495802</v>
      </c>
      <c r="AE61" s="9">
        <f>61.9513452618212 * $B$29 / 100</f>
        <v>61.95134526182121</v>
      </c>
      <c r="AF61" s="9">
        <f>62.4562708337007 * $B$29 / 100</f>
        <v>62.4562708337007</v>
      </c>
      <c r="AG61" s="9">
        <f>62.8890641810261 * $B$29 / 100</f>
        <v>62.8890641810261</v>
      </c>
      <c r="AH61" s="10">
        <f>63.3218575283514 * $B$29 / 100</f>
        <v>63.321857528351401</v>
      </c>
    </row>
    <row r="64" spans="1:34" ht="28.9" customHeight="1" x14ac:dyDescent="0.5">
      <c r="A64" s="1" t="s">
        <v>18</v>
      </c>
      <c r="B64" s="1"/>
    </row>
    <row r="65" spans="1:34" x14ac:dyDescent="0.25">
      <c r="A65" s="43" t="s">
        <v>13</v>
      </c>
      <c r="B65" s="44">
        <v>128</v>
      </c>
      <c r="C65" s="44">
        <v>144</v>
      </c>
      <c r="D65" s="44">
        <v>160</v>
      </c>
      <c r="E65" s="44">
        <v>176</v>
      </c>
      <c r="F65" s="44">
        <v>192</v>
      </c>
      <c r="G65" s="44">
        <v>208</v>
      </c>
      <c r="H65" s="44">
        <v>224</v>
      </c>
      <c r="I65" s="44">
        <v>240</v>
      </c>
      <c r="J65" s="44">
        <v>256</v>
      </c>
      <c r="K65" s="44">
        <v>272</v>
      </c>
      <c r="L65" s="44">
        <v>288</v>
      </c>
      <c r="M65" s="44">
        <v>304</v>
      </c>
      <c r="N65" s="44">
        <v>320</v>
      </c>
      <c r="O65" s="44">
        <v>336</v>
      </c>
      <c r="P65" s="44">
        <v>352</v>
      </c>
      <c r="Q65" s="44">
        <v>368</v>
      </c>
      <c r="R65" s="44">
        <v>384</v>
      </c>
      <c r="S65" s="44">
        <v>400</v>
      </c>
      <c r="T65" s="44">
        <v>416</v>
      </c>
      <c r="U65" s="44">
        <v>432</v>
      </c>
      <c r="V65" s="44">
        <v>448</v>
      </c>
      <c r="W65" s="44">
        <v>464</v>
      </c>
      <c r="X65" s="44">
        <v>480</v>
      </c>
      <c r="Y65" s="44">
        <v>496</v>
      </c>
      <c r="Z65" s="44">
        <v>512</v>
      </c>
      <c r="AA65" s="44">
        <v>528</v>
      </c>
      <c r="AB65" s="44">
        <v>544</v>
      </c>
      <c r="AC65" s="44">
        <v>560</v>
      </c>
      <c r="AD65" s="44">
        <v>576</v>
      </c>
      <c r="AE65" s="44">
        <v>592</v>
      </c>
      <c r="AF65" s="44">
        <v>608</v>
      </c>
      <c r="AG65" s="44">
        <v>624</v>
      </c>
      <c r="AH65" s="45">
        <v>640</v>
      </c>
    </row>
    <row r="66" spans="1:34" x14ac:dyDescent="0.25">
      <c r="A66" s="5" t="s">
        <v>42</v>
      </c>
      <c r="B66" s="6">
        <v>32.210976822953143</v>
      </c>
      <c r="C66" s="6">
        <v>34.164900210229312</v>
      </c>
      <c r="D66" s="6">
        <v>36.012966898896707</v>
      </c>
      <c r="E66" s="6">
        <v>37.770718332421652</v>
      </c>
      <c r="F66" s="6">
        <v>39.450228666425197</v>
      </c>
      <c r="G66" s="6">
        <v>41.061099843030739</v>
      </c>
      <c r="H66" s="6">
        <v>42.553570609710931</v>
      </c>
      <c r="I66" s="6">
        <v>44.046041376391123</v>
      </c>
      <c r="J66" s="6">
        <v>45.538512143071308</v>
      </c>
      <c r="K66" s="6">
        <v>47.030982909751501</v>
      </c>
      <c r="L66" s="6">
        <v>48.523453676431693</v>
      </c>
      <c r="M66" s="6">
        <v>49.959145663944703</v>
      </c>
      <c r="N66" s="6">
        <v>51.224501313956161</v>
      </c>
      <c r="O66" s="6">
        <v>52.489856963967632</v>
      </c>
      <c r="P66" s="6">
        <v>53.75521261397909</v>
      </c>
      <c r="Q66" s="6">
        <v>55.020568263990548</v>
      </c>
      <c r="R66" s="6">
        <v>56.285923914002012</v>
      </c>
      <c r="S66" s="6">
        <v>57.551279564013477</v>
      </c>
      <c r="T66" s="6">
        <v>58.705395156881067</v>
      </c>
      <c r="U66" s="6">
        <v>59.859510749748679</v>
      </c>
      <c r="V66" s="6">
        <v>61.013626342616277</v>
      </c>
      <c r="W66" s="6">
        <v>62.167741935483882</v>
      </c>
      <c r="X66" s="6">
        <v>63.32185752835148</v>
      </c>
      <c r="Y66" s="6">
        <v>64.475973121219084</v>
      </c>
      <c r="Z66" s="6">
        <v>65.486403640275853</v>
      </c>
      <c r="AA66" s="6">
        <v>66.448939134729017</v>
      </c>
      <c r="AB66" s="6">
        <v>67.41147462918218</v>
      </c>
      <c r="AC66" s="6">
        <v>68.374010123635344</v>
      </c>
      <c r="AD66" s="6">
        <v>69.336545618088508</v>
      </c>
      <c r="AE66" s="6">
        <v>70.299081112541671</v>
      </c>
      <c r="AF66" s="6">
        <v>71.242735163090074</v>
      </c>
      <c r="AG66" s="6">
        <v>72.17405227482152</v>
      </c>
      <c r="AH66" s="7">
        <v>73.093504020666217</v>
      </c>
    </row>
    <row r="67" spans="1:34" x14ac:dyDescent="0.25">
      <c r="A67" s="8" t="s">
        <v>43</v>
      </c>
      <c r="B67" s="9">
        <f>32.2109768229531 * $B$29 / 100</f>
        <v>32.2109768229531</v>
      </c>
      <c r="C67" s="9">
        <f>34.1649002102293 * $B$29 / 100</f>
        <v>34.164900210229298</v>
      </c>
      <c r="D67" s="9">
        <f>36.0129668988967 * $B$29 / 100</f>
        <v>36.0129668988967</v>
      </c>
      <c r="E67" s="9">
        <f>37.7707183324216 * $B$29 / 100</f>
        <v>37.770718332421602</v>
      </c>
      <c r="F67" s="9">
        <f>39.4502286664252 * $B$29 / 100</f>
        <v>39.450228666425197</v>
      </c>
      <c r="G67" s="9">
        <f>41.0610998430307 * $B$29 / 100</f>
        <v>41.061099843030703</v>
      </c>
      <c r="H67" s="9">
        <f>42.5535706097109 * $B$29 / 100</f>
        <v>42.553570609710903</v>
      </c>
      <c r="I67" s="9">
        <f>44.0460413763911 * $B$29 / 100</f>
        <v>44.046041376391102</v>
      </c>
      <c r="J67" s="9">
        <f>45.5385121430713 * $B$29 / 100</f>
        <v>45.538512143071301</v>
      </c>
      <c r="K67" s="9">
        <f>47.0309829097515 * $B$29 / 100</f>
        <v>47.030982909751501</v>
      </c>
      <c r="L67" s="9">
        <f>48.5234536764316 * $B$29 / 100</f>
        <v>48.5234536764316</v>
      </c>
      <c r="M67" s="9">
        <f>49.9591456639446 * $B$29 / 100</f>
        <v>49.959145663944604</v>
      </c>
      <c r="N67" s="9">
        <f>51.2245013139561 * $B$29 / 100</f>
        <v>51.224501313956097</v>
      </c>
      <c r="O67" s="9">
        <f>52.4898569639676 * $B$29 / 100</f>
        <v>52.489856963967597</v>
      </c>
      <c r="P67" s="9">
        <f>53.755212613979 * $B$29 / 100</f>
        <v>53.755212613979005</v>
      </c>
      <c r="Q67" s="9">
        <f>55.0205682639905 * $B$29 / 100</f>
        <v>55.020568263990498</v>
      </c>
      <c r="R67" s="9">
        <f>56.285923914002 * $B$29 / 100</f>
        <v>56.285923914001998</v>
      </c>
      <c r="S67" s="9">
        <f>57.5512795640134 * $B$29 / 100</f>
        <v>57.551279564013406</v>
      </c>
      <c r="T67" s="9">
        <f>58.705395156881 * $B$29 / 100</f>
        <v>58.705395156881004</v>
      </c>
      <c r="U67" s="9">
        <f>59.8595107497486 * $B$29 / 100</f>
        <v>59.859510749748594</v>
      </c>
      <c r="V67" s="9">
        <f>61.0136263426162 * $B$29 / 100</f>
        <v>61.013626342616199</v>
      </c>
      <c r="W67" s="9">
        <f>62.1677419354838 * $B$29 / 100</f>
        <v>62.167741935483804</v>
      </c>
      <c r="X67" s="9">
        <f>63.3218575283514 * $B$29 / 100</f>
        <v>63.321857528351401</v>
      </c>
      <c r="Y67" s="9">
        <f>64.475973121219 * $B$29 / 100</f>
        <v>64.475973121218999</v>
      </c>
      <c r="Z67" s="9">
        <f>65.4864036402758 * $B$29 / 100</f>
        <v>65.486403640275796</v>
      </c>
      <c r="AA67" s="9">
        <f>66.448939134729 * $B$29 / 100</f>
        <v>66.448939134729002</v>
      </c>
      <c r="AB67" s="9">
        <f>67.4114746291821 * $B$29 / 100</f>
        <v>67.411474629182095</v>
      </c>
      <c r="AC67" s="9">
        <f>68.3740101236353 * $B$29 / 100</f>
        <v>68.374010123635301</v>
      </c>
      <c r="AD67" s="9">
        <f>69.3365456180885 * $B$29 / 100</f>
        <v>69.336545618088493</v>
      </c>
      <c r="AE67" s="9">
        <f>70.2990811125416 * $B$29 / 100</f>
        <v>70.2990811125416</v>
      </c>
      <c r="AF67" s="9">
        <f>71.24273516309 * $B$29 / 100</f>
        <v>71.242735163090003</v>
      </c>
      <c r="AG67" s="9">
        <f>72.1740522748215 * $B$29 / 100</f>
        <v>72.174052274821506</v>
      </c>
      <c r="AH67" s="10">
        <f>73.0935040206662 * $B$29 / 100</f>
        <v>73.093504020666202</v>
      </c>
    </row>
    <row r="70" spans="1:34" ht="28.9" customHeight="1" x14ac:dyDescent="0.5">
      <c r="A70" s="1" t="s">
        <v>46</v>
      </c>
      <c r="B70" s="1"/>
    </row>
    <row r="71" spans="1:34" x14ac:dyDescent="0.25">
      <c r="A71" s="43" t="s">
        <v>13</v>
      </c>
      <c r="B71" s="44">
        <v>128</v>
      </c>
      <c r="C71" s="44">
        <v>148</v>
      </c>
      <c r="D71" s="44">
        <v>168</v>
      </c>
      <c r="E71" s="44">
        <v>188</v>
      </c>
      <c r="F71" s="44">
        <v>208</v>
      </c>
      <c r="G71" s="44">
        <v>228</v>
      </c>
      <c r="H71" s="44">
        <v>248</v>
      </c>
      <c r="I71" s="44">
        <v>268</v>
      </c>
      <c r="J71" s="44">
        <v>288</v>
      </c>
      <c r="K71" s="44">
        <v>308</v>
      </c>
      <c r="L71" s="44">
        <v>328</v>
      </c>
      <c r="M71" s="44">
        <v>348</v>
      </c>
      <c r="N71" s="44">
        <v>368</v>
      </c>
      <c r="O71" s="44">
        <v>388</v>
      </c>
      <c r="P71" s="44">
        <v>408</v>
      </c>
      <c r="Q71" s="44">
        <v>428</v>
      </c>
      <c r="R71" s="44">
        <v>448</v>
      </c>
      <c r="S71" s="44">
        <v>468</v>
      </c>
      <c r="T71" s="44">
        <v>488</v>
      </c>
      <c r="U71" s="44">
        <v>508</v>
      </c>
      <c r="V71" s="44">
        <v>528</v>
      </c>
      <c r="W71" s="44">
        <v>548</v>
      </c>
      <c r="X71" s="44">
        <v>568</v>
      </c>
      <c r="Y71" s="44">
        <v>588</v>
      </c>
      <c r="Z71" s="44">
        <v>608</v>
      </c>
      <c r="AA71" s="44">
        <v>628</v>
      </c>
      <c r="AB71" s="44">
        <v>648</v>
      </c>
      <c r="AC71" s="44">
        <v>668</v>
      </c>
      <c r="AD71" s="44">
        <v>688</v>
      </c>
      <c r="AE71" s="44">
        <v>708</v>
      </c>
      <c r="AF71" s="44">
        <v>728</v>
      </c>
      <c r="AG71" s="44">
        <v>748</v>
      </c>
      <c r="AH71" s="45">
        <v>768</v>
      </c>
    </row>
    <row r="72" spans="1:34" x14ac:dyDescent="0.25">
      <c r="A72" s="5" t="s">
        <v>42</v>
      </c>
      <c r="B72" s="6">
        <v>32.210976822953143</v>
      </c>
      <c r="C72" s="6">
        <v>34.636162475026772</v>
      </c>
      <c r="D72" s="6">
        <v>36.902309874912731</v>
      </c>
      <c r="E72" s="6">
        <v>39.037125883083533</v>
      </c>
      <c r="F72" s="6">
        <v>41.061099843030739</v>
      </c>
      <c r="G72" s="6">
        <v>42.926688301380977</v>
      </c>
      <c r="H72" s="6">
        <v>44.792276759731223</v>
      </c>
      <c r="I72" s="6">
        <v>46.657865218081447</v>
      </c>
      <c r="J72" s="6">
        <v>48.523453676431693</v>
      </c>
      <c r="K72" s="6">
        <v>50.27548457644756</v>
      </c>
      <c r="L72" s="6">
        <v>51.857179138961889</v>
      </c>
      <c r="M72" s="6">
        <v>53.438873701476219</v>
      </c>
      <c r="N72" s="6">
        <v>55.020568263990548</v>
      </c>
      <c r="O72" s="6">
        <v>56.602262826504877</v>
      </c>
      <c r="P72" s="6">
        <v>58.128337360447283</v>
      </c>
      <c r="Q72" s="6">
        <v>59.570981851531783</v>
      </c>
      <c r="R72" s="6">
        <v>61.013626342616277</v>
      </c>
      <c r="S72" s="6">
        <v>62.456270833700778</v>
      </c>
      <c r="T72" s="6">
        <v>63.898915324785278</v>
      </c>
      <c r="U72" s="6">
        <v>65.245769766662562</v>
      </c>
      <c r="V72" s="6">
        <v>66.448939134729017</v>
      </c>
      <c r="W72" s="6">
        <v>67.652108502795471</v>
      </c>
      <c r="X72" s="6">
        <v>68.855277870861926</v>
      </c>
      <c r="Y72" s="6">
        <v>70.05844723892838</v>
      </c>
      <c r="Z72" s="6">
        <v>71.239954608175736</v>
      </c>
      <c r="AA72" s="6">
        <v>72.402183914714684</v>
      </c>
      <c r="AB72" s="6">
        <v>73.546049103030654</v>
      </c>
      <c r="AC72" s="6">
        <v>74.672394107264466</v>
      </c>
      <c r="AD72" s="6">
        <v>75.782000136944475</v>
      </c>
      <c r="AE72" s="6">
        <v>76.875592015938864</v>
      </c>
      <c r="AF72" s="6">
        <v>77.953843720796158</v>
      </c>
      <c r="AG72" s="6">
        <v>79.017383238699693</v>
      </c>
      <c r="AH72" s="7">
        <v>80.066796844489573</v>
      </c>
    </row>
    <row r="73" spans="1:34" x14ac:dyDescent="0.25">
      <c r="A73" s="8" t="s">
        <v>43</v>
      </c>
      <c r="B73" s="9">
        <f>32.2109768229531 * $B$29 / 100</f>
        <v>32.2109768229531</v>
      </c>
      <c r="C73" s="9">
        <f>34.6361624750267 * $B$29 / 100</f>
        <v>34.636162475026701</v>
      </c>
      <c r="D73" s="9">
        <f>36.9023098749127 * $B$29 / 100</f>
        <v>36.902309874912703</v>
      </c>
      <c r="E73" s="9">
        <f>39.0371258830835 * $B$29 / 100</f>
        <v>39.037125883083498</v>
      </c>
      <c r="F73" s="9">
        <f>41.0610998430307 * $B$29 / 100</f>
        <v>41.061099843030703</v>
      </c>
      <c r="G73" s="9">
        <f>42.9266883013809 * $B$29 / 100</f>
        <v>42.926688301380899</v>
      </c>
      <c r="H73" s="9">
        <f>44.7922767597312 * $B$29 / 100</f>
        <v>44.792276759731202</v>
      </c>
      <c r="I73" s="9">
        <f>46.6578652180814 * $B$29 / 100</f>
        <v>46.657865218081398</v>
      </c>
      <c r="J73" s="9">
        <f>48.5234536764316 * $B$29 / 100</f>
        <v>48.5234536764316</v>
      </c>
      <c r="K73" s="9">
        <f>50.2754845764475 * $B$29 / 100</f>
        <v>50.275484576447496</v>
      </c>
      <c r="L73" s="9">
        <f>51.8571791389618 * $B$29 / 100</f>
        <v>51.857179138961804</v>
      </c>
      <c r="M73" s="9">
        <f>53.4388737014762 * $B$29 / 100</f>
        <v>53.438873701476197</v>
      </c>
      <c r="N73" s="9">
        <f>55.0205682639905 * $B$29 / 100</f>
        <v>55.020568263990498</v>
      </c>
      <c r="O73" s="9">
        <f>56.6022628265048 * $B$29 / 100</f>
        <v>56.602262826504806</v>
      </c>
      <c r="P73" s="9">
        <f>58.1283373604472 * $B$29 / 100</f>
        <v>58.128337360447198</v>
      </c>
      <c r="Q73" s="9">
        <f>59.5709818515317 * $B$29 / 100</f>
        <v>59.570981851531698</v>
      </c>
      <c r="R73" s="9">
        <f>61.0136263426162 * $B$29 / 100</f>
        <v>61.013626342616199</v>
      </c>
      <c r="S73" s="9">
        <f>62.4562708337007 * $B$29 / 100</f>
        <v>62.4562708337007</v>
      </c>
      <c r="T73" s="9">
        <f>63.8989153247852 * $B$29 / 100</f>
        <v>63.8989153247852</v>
      </c>
      <c r="U73" s="9">
        <f>65.2457697666625 * $B$29 / 100</f>
        <v>65.245769766662505</v>
      </c>
      <c r="V73" s="9">
        <f>66.448939134729 * $B$29 / 100</f>
        <v>66.448939134729002</v>
      </c>
      <c r="W73" s="9">
        <f>67.6521085027954 * $B$29 / 100</f>
        <v>67.6521085027954</v>
      </c>
      <c r="X73" s="9">
        <f>68.8552778708619 * $B$29 / 100</f>
        <v>68.855277870861897</v>
      </c>
      <c r="Y73" s="9">
        <f>70.0584472389283 * $B$29 / 100</f>
        <v>70.058447238928295</v>
      </c>
      <c r="Z73" s="9">
        <f>71.2399546081757 * $B$29 / 100</f>
        <v>71.239954608175694</v>
      </c>
      <c r="AA73" s="9">
        <f>72.4021839147146 * $B$29 / 100</f>
        <v>72.402183914714598</v>
      </c>
      <c r="AB73" s="9">
        <f>73.5460491030306 * $B$29 / 100</f>
        <v>73.546049103030597</v>
      </c>
      <c r="AC73" s="9">
        <f>74.6723941072644 * $B$29 / 100</f>
        <v>74.672394107264395</v>
      </c>
      <c r="AD73" s="9">
        <f>75.7820001369444 * $B$29 / 100</f>
        <v>75.782000136944404</v>
      </c>
      <c r="AE73" s="9">
        <f>76.8755920159388 * $B$29 / 100</f>
        <v>76.875592015938807</v>
      </c>
      <c r="AF73" s="9">
        <f>77.9538437207961 * $B$29 / 100</f>
        <v>77.953843720796101</v>
      </c>
      <c r="AG73" s="9">
        <f>79.0173832386997 * $B$29 / 100</f>
        <v>79.017383238699693</v>
      </c>
      <c r="AH73" s="10">
        <f>80.0667968444895 * $B$29 / 100</f>
        <v>80.066796844489502</v>
      </c>
    </row>
    <row r="76" spans="1:34" ht="28.9" customHeight="1" x14ac:dyDescent="0.5">
      <c r="A76" s="1" t="s">
        <v>20</v>
      </c>
      <c r="B76" s="1"/>
    </row>
    <row r="77" spans="1:34" x14ac:dyDescent="0.25">
      <c r="A77" s="43" t="s">
        <v>16</v>
      </c>
      <c r="B77" s="44">
        <v>-80</v>
      </c>
      <c r="C77" s="44">
        <v>-70</v>
      </c>
      <c r="D77" s="44">
        <v>-60</v>
      </c>
      <c r="E77" s="44">
        <v>-50</v>
      </c>
      <c r="F77" s="44">
        <v>-40</v>
      </c>
      <c r="G77" s="44">
        <v>-30</v>
      </c>
      <c r="H77" s="44">
        <v>-20</v>
      </c>
      <c r="I77" s="44">
        <v>-10</v>
      </c>
      <c r="J77" s="44">
        <v>0</v>
      </c>
      <c r="K77" s="44">
        <v>10</v>
      </c>
      <c r="L77" s="44">
        <v>20</v>
      </c>
      <c r="M77" s="44">
        <v>30</v>
      </c>
      <c r="N77" s="44">
        <v>40</v>
      </c>
      <c r="O77" s="44">
        <v>50</v>
      </c>
      <c r="P77" s="44">
        <v>60</v>
      </c>
      <c r="Q77" s="44">
        <v>70</v>
      </c>
      <c r="R77" s="45">
        <v>80</v>
      </c>
    </row>
    <row r="78" spans="1:34" x14ac:dyDescent="0.25">
      <c r="A78" s="5" t="s">
        <v>42</v>
      </c>
      <c r="B78" s="6">
        <v>51.224501313956161</v>
      </c>
      <c r="C78" s="6">
        <v>52.015348595213332</v>
      </c>
      <c r="D78" s="6">
        <v>52.80619587647049</v>
      </c>
      <c r="E78" s="6">
        <v>53.597043157727647</v>
      </c>
      <c r="F78" s="6">
        <v>54.387890438984819</v>
      </c>
      <c r="G78" s="6">
        <v>55.178737720241983</v>
      </c>
      <c r="H78" s="6">
        <v>55.969585001499148</v>
      </c>
      <c r="I78" s="6">
        <v>56.760432282756312</v>
      </c>
      <c r="J78" s="6">
        <v>57.551279564013477</v>
      </c>
      <c r="K78" s="6">
        <v>58.272601809555717</v>
      </c>
      <c r="L78" s="6">
        <v>58.993924055097978</v>
      </c>
      <c r="M78" s="6">
        <v>59.715246300640231</v>
      </c>
      <c r="N78" s="6">
        <v>60.436568546182478</v>
      </c>
      <c r="O78" s="6">
        <v>61.157890791724718</v>
      </c>
      <c r="P78" s="6">
        <v>61.879213037266979</v>
      </c>
      <c r="Q78" s="6">
        <v>62.600535282809233</v>
      </c>
      <c r="R78" s="7">
        <v>63.32185752835148</v>
      </c>
    </row>
    <row r="79" spans="1:34" x14ac:dyDescent="0.25">
      <c r="A79" s="8" t="s">
        <v>43</v>
      </c>
      <c r="B79" s="9">
        <f>51.2245013139561 * $B$29 / 100</f>
        <v>51.224501313956097</v>
      </c>
      <c r="C79" s="9">
        <f>52.0153485952133 * $B$29 / 100</f>
        <v>52.015348595213297</v>
      </c>
      <c r="D79" s="9">
        <f>52.8061958764704 * $B$29 / 100</f>
        <v>52.806195876470404</v>
      </c>
      <c r="E79" s="9">
        <f>53.5970431577276 * $B$29 / 100</f>
        <v>53.597043157727597</v>
      </c>
      <c r="F79" s="9">
        <f>54.3878904389848 * $B$29 / 100</f>
        <v>54.387890438984797</v>
      </c>
      <c r="G79" s="9">
        <f>55.1787377202419 * $B$29 / 100</f>
        <v>55.178737720241898</v>
      </c>
      <c r="H79" s="9">
        <f>55.9695850014991 * $B$29 / 100</f>
        <v>55.969585001499098</v>
      </c>
      <c r="I79" s="9">
        <f>56.7604322827563 * $B$29 / 100</f>
        <v>56.760432282756298</v>
      </c>
      <c r="J79" s="9">
        <f>57.5512795640134 * $B$29 / 100</f>
        <v>57.551279564013406</v>
      </c>
      <c r="K79" s="9">
        <f>58.2726018095557 * $B$29 / 100</f>
        <v>58.272601809555702</v>
      </c>
      <c r="L79" s="9">
        <f>58.9939240550979 * $B$29 / 100</f>
        <v>58.993924055097892</v>
      </c>
      <c r="M79" s="9">
        <f>59.7152463006402 * $B$29 / 100</f>
        <v>59.715246300640203</v>
      </c>
      <c r="N79" s="9">
        <f>60.4365685461824 * $B$29 / 100</f>
        <v>60.4365685461824</v>
      </c>
      <c r="O79" s="9">
        <f>61.1578907917247 * $B$29 / 100</f>
        <v>61.157890791724697</v>
      </c>
      <c r="P79" s="9">
        <f>61.8792130372669 * $B$29 / 100</f>
        <v>61.879213037266901</v>
      </c>
      <c r="Q79" s="9">
        <f>62.6005352828092 * $B$29 / 100</f>
        <v>62.600535282809197</v>
      </c>
      <c r="R79" s="10">
        <f>63.3218575283514 * $B$29 / 100</f>
        <v>63.321857528351401</v>
      </c>
    </row>
  </sheetData>
  <sheetProtection algorithmName="SHA-512" hashValue="yNtfFWu9D76PnjZTM+c8XM1oRB8pexhK2STlaaew9PfuPPkq1Kfwr8QmeNtZ2l9kQId5crxAEJ6O41FsKVOLdQ==" saltValue="t/Ts4YgSM/FKT60qbXf6PA==" spinCount="100000" sheet="1" objects="1" scenarios="1"/>
  <protectedRanges>
    <protectedRange sqref="B29:B31" name="Range1" securityDescriptor="O:WDG:WDD:(A;;CC;;;WD)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2022-05-18T04:20:21Z</dcterms:created>
  <dcterms:modified xsi:type="dcterms:W3CDTF">2022-05-20T05:29:09Z</dcterms:modified>
</cp:coreProperties>
</file>