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640M\"/>
    </mc:Choice>
  </mc:AlternateContent>
  <xr:revisionPtr revIDLastSave="0" documentId="8_{0781914F-CB87-48C0-9083-77865AFAD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0" i="4" l="1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L50" i="4"/>
  <c r="K50" i="4"/>
  <c r="J50" i="4"/>
  <c r="I50" i="4"/>
  <c r="H50" i="4"/>
  <c r="G50" i="4"/>
  <c r="F50" i="4"/>
  <c r="E50" i="4"/>
  <c r="D50" i="4"/>
  <c r="C50" i="4"/>
  <c r="B50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<sst xmlns="http://schemas.openxmlformats.org/spreadsheetml/2006/main" count="127" uniqueCount="48">
  <si>
    <t>HP640M GM HP TUNERS</t>
  </si>
  <si>
    <t>Injector Type:</t>
  </si>
  <si>
    <t>HP640M</t>
  </si>
  <si>
    <t>Matched Set:</t>
  </si>
  <si>
    <t>None selected</t>
  </si>
  <si>
    <t>Report Date:</t>
  </si>
  <si>
    <t>24/10/2022</t>
  </si>
  <si>
    <t>(c) Injectors Online Pty Ltd ATF Injectors Online Trust 2020</t>
  </si>
  <si>
    <t>Reference Pressure (Gauge):</t>
  </si>
  <si>
    <t>kPa</t>
  </si>
  <si>
    <t>Reference Voltage:</t>
  </si>
  <si>
    <t>V</t>
  </si>
  <si>
    <t>P01, 0411, P59</t>
  </si>
  <si>
    <t>Table data (Offset) [ms]</t>
  </si>
  <si>
    <t>Manifold Vacuum [kPa]</t>
  </si>
  <si>
    <t>Voltage [V]</t>
  </si>
  <si>
    <t>P12</t>
  </si>
  <si>
    <t>E40</t>
  </si>
  <si>
    <t>E37, E38 (before 2009)</t>
  </si>
  <si>
    <t>Differential Pressure [kPa]</t>
  </si>
  <si>
    <t>E38 (2009+), E78, E67</t>
  </si>
  <si>
    <t xml:space="preserve"> </t>
  </si>
  <si>
    <t>HP640M GM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</si>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</sst>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  <xf numFmtId="167" fontId="2" fillId="4" borderId="15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3E7715-5409-416F-97AA-35CA71C2C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79BD5E-EB82-4759-8448-AD9D7D23A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2BD94D-51C6-40DB-AE00-CF52A7662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69BA76-3A0C-4DC0-A452-C7D05ADF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H225"/>
  <sheetViews>
    <sheetView tabSelected="1" workbookViewId="0">
      <selection activeCell="B13" sqref="B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400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2" spans="1:4" ht="28.9" customHeight="1" x14ac:dyDescent="0.5">
      <c r="A32" s="1" t="s">
        <v>12</v>
      </c>
      <c r="B32" s="1"/>
    </row>
    <row r="33" spans="1:18" x14ac:dyDescent="0.25">
      <c r="A33" s="17" t="s">
        <v>13</v>
      </c>
      <c r="B33" s="18" t="s">
        <v>14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</row>
    <row r="34" spans="1:18" x14ac:dyDescent="0.25">
      <c r="A34" s="20" t="s">
        <v>15</v>
      </c>
      <c r="B34" s="21">
        <v>0</v>
      </c>
      <c r="C34" s="21">
        <v>5</v>
      </c>
      <c r="D34" s="21">
        <v>10</v>
      </c>
      <c r="E34" s="21">
        <v>15</v>
      </c>
      <c r="F34" s="21">
        <v>20</v>
      </c>
      <c r="G34" s="21">
        <v>25</v>
      </c>
      <c r="H34" s="21">
        <v>30</v>
      </c>
      <c r="I34" s="21">
        <v>35</v>
      </c>
      <c r="J34" s="21">
        <v>40</v>
      </c>
      <c r="K34" s="21">
        <v>45</v>
      </c>
      <c r="L34" s="21">
        <v>50</v>
      </c>
      <c r="M34" s="21">
        <v>55</v>
      </c>
      <c r="N34" s="21">
        <v>60</v>
      </c>
      <c r="O34" s="21">
        <v>65</v>
      </c>
      <c r="P34" s="21">
        <v>70</v>
      </c>
      <c r="Q34" s="21">
        <v>75</v>
      </c>
      <c r="R34" s="22">
        <v>80</v>
      </c>
    </row>
    <row r="35" spans="1:18" x14ac:dyDescent="0.25">
      <c r="A35" s="23">
        <v>4.5</v>
      </c>
      <c r="B35" s="24">
        <v>6.9543688160926012</v>
      </c>
      <c r="C35" s="24">
        <v>6.9963091168910587</v>
      </c>
      <c r="D35" s="24">
        <v>7.0382494176895172</v>
      </c>
      <c r="E35" s="24">
        <v>7.0801897184879747</v>
      </c>
      <c r="F35" s="24">
        <v>7.1221300192864323</v>
      </c>
      <c r="G35" s="24">
        <v>7.1640703200848908</v>
      </c>
      <c r="H35" s="24">
        <v>7.2060106208833483</v>
      </c>
      <c r="I35" s="24">
        <v>7.2479509216818059</v>
      </c>
      <c r="J35" s="24">
        <v>7.2898912224802634</v>
      </c>
      <c r="K35" s="24">
        <v>7.3318315232787219</v>
      </c>
      <c r="L35" s="24">
        <v>7.3737718240771786</v>
      </c>
      <c r="M35" s="24">
        <v>7.415712124875637</v>
      </c>
      <c r="N35" s="24">
        <v>7.4576524256740946</v>
      </c>
      <c r="O35" s="24">
        <v>7.499592726472553</v>
      </c>
      <c r="P35" s="24">
        <v>7.5415330272710106</v>
      </c>
      <c r="Q35" s="24">
        <v>7.5834733280694682</v>
      </c>
      <c r="R35" s="25">
        <v>7.6254136288679266</v>
      </c>
    </row>
    <row r="36" spans="1:18" x14ac:dyDescent="0.25">
      <c r="A36" s="23">
        <v>5</v>
      </c>
      <c r="B36" s="24">
        <v>6.1532579297954486</v>
      </c>
      <c r="C36" s="24">
        <v>6.1905256677949394</v>
      </c>
      <c r="D36" s="24">
        <v>6.2277934057944302</v>
      </c>
      <c r="E36" s="24">
        <v>6.2650611437939201</v>
      </c>
      <c r="F36" s="24">
        <v>6.3023288817934109</v>
      </c>
      <c r="G36" s="24">
        <v>6.3395966197929017</v>
      </c>
      <c r="H36" s="24">
        <v>6.3768643577923916</v>
      </c>
      <c r="I36" s="24">
        <v>6.4141320957918833</v>
      </c>
      <c r="J36" s="24">
        <v>6.4513998337913732</v>
      </c>
      <c r="K36" s="24">
        <v>6.488667571790864</v>
      </c>
      <c r="L36" s="24">
        <v>6.5259353097903547</v>
      </c>
      <c r="M36" s="24">
        <v>6.5632030477898464</v>
      </c>
      <c r="N36" s="24">
        <v>6.6004707857893363</v>
      </c>
      <c r="O36" s="24">
        <v>6.6377385237888262</v>
      </c>
      <c r="P36" s="24">
        <v>6.675006261788317</v>
      </c>
      <c r="Q36" s="24">
        <v>6.7122739997878078</v>
      </c>
      <c r="R36" s="25">
        <v>6.7495417377872986</v>
      </c>
    </row>
    <row r="37" spans="1:18" x14ac:dyDescent="0.25">
      <c r="A37" s="23">
        <v>5.5</v>
      </c>
      <c r="B37" s="24">
        <v>5.4346113371182057</v>
      </c>
      <c r="C37" s="24">
        <v>5.4675621782009696</v>
      </c>
      <c r="D37" s="24">
        <v>5.5005130192837326</v>
      </c>
      <c r="E37" s="24">
        <v>5.5334638603664983</v>
      </c>
      <c r="F37" s="24">
        <v>5.5664147014492622</v>
      </c>
      <c r="G37" s="24">
        <v>5.5993655425320261</v>
      </c>
      <c r="H37" s="24">
        <v>5.63231638361479</v>
      </c>
      <c r="I37" s="24">
        <v>5.6652672246975539</v>
      </c>
      <c r="J37" s="24">
        <v>5.6982180657803188</v>
      </c>
      <c r="K37" s="24">
        <v>5.7311689068630827</v>
      </c>
      <c r="L37" s="24">
        <v>5.7641197479458466</v>
      </c>
      <c r="M37" s="24">
        <v>5.7970705890286096</v>
      </c>
      <c r="N37" s="24">
        <v>5.8300214301113744</v>
      </c>
      <c r="O37" s="24">
        <v>5.8629722711941392</v>
      </c>
      <c r="P37" s="24">
        <v>5.8959231122769031</v>
      </c>
      <c r="Q37" s="24">
        <v>5.928873953359667</v>
      </c>
      <c r="R37" s="25">
        <v>5.961824794442431</v>
      </c>
    </row>
    <row r="38" spans="1:18" x14ac:dyDescent="0.25">
      <c r="A38" s="23">
        <v>6</v>
      </c>
      <c r="B38" s="24">
        <v>4.7923978819296877</v>
      </c>
      <c r="C38" s="24">
        <v>4.8213745250519766</v>
      </c>
      <c r="D38" s="24">
        <v>4.8503511681742673</v>
      </c>
      <c r="E38" s="24">
        <v>4.8793278112965561</v>
      </c>
      <c r="F38" s="24">
        <v>4.9083044544188459</v>
      </c>
      <c r="G38" s="24">
        <v>4.9372810975411356</v>
      </c>
      <c r="H38" s="24">
        <v>4.9662577406634254</v>
      </c>
      <c r="I38" s="24">
        <v>4.9952343837857152</v>
      </c>
      <c r="J38" s="24">
        <v>5.024211026908004</v>
      </c>
      <c r="K38" s="24">
        <v>5.0531876700302938</v>
      </c>
      <c r="L38" s="24">
        <v>5.0821643131525844</v>
      </c>
      <c r="M38" s="24">
        <v>5.1111409562748733</v>
      </c>
      <c r="N38" s="24">
        <v>5.1401175993971631</v>
      </c>
      <c r="O38" s="24">
        <v>5.1690942425194528</v>
      </c>
      <c r="P38" s="24">
        <v>5.1980708856417426</v>
      </c>
      <c r="Q38" s="24">
        <v>5.2270475287640323</v>
      </c>
      <c r="R38" s="25">
        <v>5.2560241718863212</v>
      </c>
    </row>
    <row r="39" spans="1:18" x14ac:dyDescent="0.25">
      <c r="A39" s="23">
        <v>6.5</v>
      </c>
      <c r="B39" s="24">
        <v>4.2208154565586602</v>
      </c>
      <c r="C39" s="24">
        <v>4.2461476337507396</v>
      </c>
      <c r="D39" s="24">
        <v>4.271479810942818</v>
      </c>
      <c r="E39" s="24">
        <v>4.2968119881348974</v>
      </c>
      <c r="F39" s="24">
        <v>4.3221441653269768</v>
      </c>
      <c r="G39" s="24">
        <v>4.3474763425190552</v>
      </c>
      <c r="H39" s="24">
        <v>4.3728085197111346</v>
      </c>
      <c r="I39" s="24">
        <v>4.398140696903214</v>
      </c>
      <c r="J39" s="24">
        <v>4.4234728740952933</v>
      </c>
      <c r="K39" s="24">
        <v>4.4488050512873718</v>
      </c>
      <c r="L39" s="24">
        <v>4.4741372284794512</v>
      </c>
      <c r="M39" s="24">
        <v>4.4994694056715314</v>
      </c>
      <c r="N39" s="24">
        <v>4.5248015828636099</v>
      </c>
      <c r="O39" s="24">
        <v>4.5501337600556884</v>
      </c>
      <c r="P39" s="24">
        <v>4.5754659372477677</v>
      </c>
      <c r="Q39" s="24">
        <v>4.6007981144398471</v>
      </c>
      <c r="R39" s="25">
        <v>4.6261302916319256</v>
      </c>
    </row>
    <row r="40" spans="1:18" x14ac:dyDescent="0.25">
      <c r="A40" s="23">
        <v>7</v>
      </c>
      <c r="B40" s="24">
        <v>3.7142910017938608</v>
      </c>
      <c r="C40" s="24">
        <v>3.736295478160006</v>
      </c>
      <c r="D40" s="24">
        <v>3.7582999545261502</v>
      </c>
      <c r="E40" s="24">
        <v>3.780304430892294</v>
      </c>
      <c r="F40" s="24">
        <v>3.8023089072584382</v>
      </c>
      <c r="G40" s="24">
        <v>3.824313383624582</v>
      </c>
      <c r="H40" s="24">
        <v>3.8463178599907262</v>
      </c>
      <c r="I40" s="24">
        <v>3.86832233635687</v>
      </c>
      <c r="J40" s="24">
        <v>3.8903268127230151</v>
      </c>
      <c r="K40" s="24">
        <v>3.9123312890891588</v>
      </c>
      <c r="L40" s="24">
        <v>3.9343357654553031</v>
      </c>
      <c r="M40" s="24">
        <v>3.9563402418214468</v>
      </c>
      <c r="N40" s="24">
        <v>3.9783447181875911</v>
      </c>
      <c r="O40" s="24">
        <v>4.0003491945537357</v>
      </c>
      <c r="P40" s="24">
        <v>4.0223536709198786</v>
      </c>
      <c r="Q40" s="24">
        <v>4.0443581472860242</v>
      </c>
      <c r="R40" s="25">
        <v>4.0663626236521679</v>
      </c>
    </row>
    <row r="41" spans="1:18" x14ac:dyDescent="0.25">
      <c r="A41" s="23">
        <v>7.5</v>
      </c>
      <c r="B41" s="24">
        <v>3.2674805068839792</v>
      </c>
      <c r="C41" s="24">
        <v>3.286461080602475</v>
      </c>
      <c r="D41" s="24">
        <v>3.305441654320973</v>
      </c>
      <c r="E41" s="24">
        <v>3.3244222280394689</v>
      </c>
      <c r="F41" s="24">
        <v>3.343402801757966</v>
      </c>
      <c r="G41" s="24">
        <v>3.3623833754764632</v>
      </c>
      <c r="H41" s="24">
        <v>3.3813639491949599</v>
      </c>
      <c r="I41" s="24">
        <v>3.400344522913457</v>
      </c>
      <c r="J41" s="24">
        <v>3.4193250966319528</v>
      </c>
      <c r="K41" s="24">
        <v>3.43830567035045</v>
      </c>
      <c r="L41" s="24">
        <v>3.4572862440689471</v>
      </c>
      <c r="M41" s="24">
        <v>3.4762668177874438</v>
      </c>
      <c r="N41" s="24">
        <v>3.495247391505941</v>
      </c>
      <c r="O41" s="24">
        <v>3.5142279652244381</v>
      </c>
      <c r="P41" s="24">
        <v>3.533208538942934</v>
      </c>
      <c r="Q41" s="24">
        <v>3.552189112661432</v>
      </c>
      <c r="R41" s="25">
        <v>3.5711696863799278</v>
      </c>
    </row>
    <row r="42" spans="1:18" x14ac:dyDescent="0.25">
      <c r="A42" s="23">
        <v>8</v>
      </c>
      <c r="B42" s="24">
        <v>2.8752690095376621</v>
      </c>
      <c r="C42" s="24">
        <v>2.8915165118608108</v>
      </c>
      <c r="D42" s="24">
        <v>2.9077640141839591</v>
      </c>
      <c r="E42" s="24">
        <v>2.9240115165071079</v>
      </c>
      <c r="F42" s="24">
        <v>2.9402590188302571</v>
      </c>
      <c r="G42" s="24">
        <v>2.956506521153405</v>
      </c>
      <c r="H42" s="24">
        <v>2.9727540234765542</v>
      </c>
      <c r="I42" s="24">
        <v>2.989001525799702</v>
      </c>
      <c r="J42" s="24">
        <v>3.0052490281228512</v>
      </c>
      <c r="K42" s="24">
        <v>3.021496530446</v>
      </c>
      <c r="L42" s="24">
        <v>3.0377440327691478</v>
      </c>
      <c r="M42" s="24">
        <v>3.053991535092297</v>
      </c>
      <c r="N42" s="24">
        <v>3.0702390374154449</v>
      </c>
      <c r="O42" s="24">
        <v>3.0864865397385941</v>
      </c>
      <c r="P42" s="24">
        <v>3.1027340420617429</v>
      </c>
      <c r="Q42" s="24">
        <v>3.1189815443848921</v>
      </c>
      <c r="R42" s="25">
        <v>3.1352290467080399</v>
      </c>
    </row>
    <row r="43" spans="1:18" x14ac:dyDescent="0.25">
      <c r="A43" s="23">
        <v>8.5</v>
      </c>
      <c r="B43" s="24">
        <v>2.5327705959235352</v>
      </c>
      <c r="C43" s="24">
        <v>2.5465628911776461</v>
      </c>
      <c r="D43" s="24">
        <v>2.5603551864317562</v>
      </c>
      <c r="E43" s="24">
        <v>2.5741474816858672</v>
      </c>
      <c r="F43" s="24">
        <v>2.5879397769399781</v>
      </c>
      <c r="G43" s="24">
        <v>2.6017320721940891</v>
      </c>
      <c r="H43" s="24">
        <v>2.6155243674482</v>
      </c>
      <c r="I43" s="24">
        <v>2.6293166627023101</v>
      </c>
      <c r="J43" s="24">
        <v>2.6431089579564211</v>
      </c>
      <c r="K43" s="24">
        <v>2.6569012532105321</v>
      </c>
      <c r="L43" s="24">
        <v>2.670693548464643</v>
      </c>
      <c r="M43" s="24">
        <v>2.684485843718754</v>
      </c>
      <c r="N43" s="24">
        <v>2.6982781389728641</v>
      </c>
      <c r="O43" s="24">
        <v>2.712070434226975</v>
      </c>
      <c r="P43" s="24">
        <v>2.725862729481086</v>
      </c>
      <c r="Q43" s="24">
        <v>2.739655024735197</v>
      </c>
      <c r="R43" s="25">
        <v>2.753447319989307</v>
      </c>
    </row>
    <row r="44" spans="1:18" x14ac:dyDescent="0.25">
      <c r="A44" s="23">
        <v>9</v>
      </c>
      <c r="B44" s="24">
        <v>2.2353284006701681</v>
      </c>
      <c r="C44" s="24">
        <v>2.2469303862555638</v>
      </c>
      <c r="D44" s="24">
        <v>2.25853237184096</v>
      </c>
      <c r="E44" s="24">
        <v>2.2701343574263571</v>
      </c>
      <c r="F44" s="24">
        <v>2.2817363430117532</v>
      </c>
      <c r="G44" s="24">
        <v>2.2933383285971489</v>
      </c>
      <c r="H44" s="24">
        <v>2.3049403141825451</v>
      </c>
      <c r="I44" s="24">
        <v>2.3165422997679408</v>
      </c>
      <c r="J44" s="24">
        <v>2.328144285353337</v>
      </c>
      <c r="K44" s="24">
        <v>2.3397462709387331</v>
      </c>
      <c r="L44" s="24">
        <v>2.3513482565241288</v>
      </c>
      <c r="M44" s="24">
        <v>2.362950242109525</v>
      </c>
      <c r="N44" s="24">
        <v>2.374552227694922</v>
      </c>
      <c r="O44" s="24">
        <v>2.3861542132803182</v>
      </c>
      <c r="P44" s="24">
        <v>2.3977561988657139</v>
      </c>
      <c r="Q44" s="24">
        <v>2.4093581844511101</v>
      </c>
      <c r="R44" s="25">
        <v>2.4209601700365062</v>
      </c>
    </row>
    <row r="45" spans="1:18" x14ac:dyDescent="0.25">
      <c r="A45" s="23">
        <v>9.5</v>
      </c>
      <c r="B45" s="24">
        <v>1.9785146068660979</v>
      </c>
      <c r="C45" s="24">
        <v>1.9881782132571131</v>
      </c>
      <c r="D45" s="24">
        <v>1.9978418196481289</v>
      </c>
      <c r="E45" s="24">
        <v>2.0075054260391449</v>
      </c>
      <c r="F45" s="24">
        <v>2.0171690324301599</v>
      </c>
      <c r="G45" s="24">
        <v>2.0268326388211761</v>
      </c>
      <c r="H45" s="24">
        <v>2.036496245212192</v>
      </c>
      <c r="I45" s="24">
        <v>2.0461598516032069</v>
      </c>
      <c r="J45" s="24">
        <v>2.0558234579942232</v>
      </c>
      <c r="K45" s="24">
        <v>2.0654870643852381</v>
      </c>
      <c r="L45" s="24">
        <v>2.0751506707762539</v>
      </c>
      <c r="M45" s="24">
        <v>2.0848142771672702</v>
      </c>
      <c r="N45" s="24">
        <v>2.0944778835582851</v>
      </c>
      <c r="O45" s="24">
        <v>2.1041414899493009</v>
      </c>
      <c r="P45" s="24">
        <v>2.1138050963403159</v>
      </c>
      <c r="Q45" s="24">
        <v>2.1234687027313321</v>
      </c>
      <c r="R45" s="25">
        <v>2.133132309122348</v>
      </c>
    </row>
    <row r="46" spans="1:18" x14ac:dyDescent="0.25">
      <c r="A46" s="23">
        <v>10</v>
      </c>
      <c r="B46" s="24">
        <v>1.7581304460598151</v>
      </c>
      <c r="C46" s="24">
        <v>1.7660946368047961</v>
      </c>
      <c r="D46" s="24">
        <v>1.774058827549778</v>
      </c>
      <c r="E46" s="24">
        <v>1.782023018294759</v>
      </c>
      <c r="F46" s="24">
        <v>1.78998720903974</v>
      </c>
      <c r="G46" s="24">
        <v>1.797951399784721</v>
      </c>
      <c r="H46" s="24">
        <v>1.805915590529702</v>
      </c>
      <c r="I46" s="24">
        <v>1.8138797812746841</v>
      </c>
      <c r="J46" s="24">
        <v>1.8218439720196651</v>
      </c>
      <c r="K46" s="24">
        <v>1.8298081627646461</v>
      </c>
      <c r="L46" s="24">
        <v>1.8377723535096271</v>
      </c>
      <c r="M46" s="24">
        <v>1.845736544254609</v>
      </c>
      <c r="N46" s="24">
        <v>1.85370073499959</v>
      </c>
      <c r="O46" s="24">
        <v>1.861664925744571</v>
      </c>
      <c r="P46" s="24">
        <v>1.869629116489552</v>
      </c>
      <c r="Q46" s="24">
        <v>1.877593307234533</v>
      </c>
      <c r="R46" s="25">
        <v>1.8855574979795151</v>
      </c>
    </row>
    <row r="47" spans="1:18" x14ac:dyDescent="0.25">
      <c r="A47" s="23">
        <v>10.5</v>
      </c>
      <c r="B47" s="24">
        <v>1.5702061982597959</v>
      </c>
      <c r="C47" s="24">
        <v>1.5766969699811</v>
      </c>
      <c r="D47" s="24">
        <v>1.5831877417024041</v>
      </c>
      <c r="E47" s="24">
        <v>1.589678513423709</v>
      </c>
      <c r="F47" s="24">
        <v>1.5961692851450131</v>
      </c>
      <c r="G47" s="24">
        <v>1.602660056866317</v>
      </c>
      <c r="H47" s="24">
        <v>1.609150828587621</v>
      </c>
      <c r="I47" s="24">
        <v>1.6156416003089249</v>
      </c>
      <c r="J47" s="24">
        <v>1.622132372030229</v>
      </c>
      <c r="K47" s="24">
        <v>1.6286231437515331</v>
      </c>
      <c r="L47" s="24">
        <v>1.635113915472838</v>
      </c>
      <c r="M47" s="24">
        <v>1.6416046871941421</v>
      </c>
      <c r="N47" s="24">
        <v>1.648095458915446</v>
      </c>
      <c r="O47" s="24">
        <v>1.65458623063675</v>
      </c>
      <c r="P47" s="24">
        <v>1.661077002358055</v>
      </c>
      <c r="Q47" s="24">
        <v>1.6675677740793591</v>
      </c>
      <c r="R47" s="25">
        <v>1.6740585458006629</v>
      </c>
    </row>
    <row r="48" spans="1:18" x14ac:dyDescent="0.25">
      <c r="A48" s="23">
        <v>11</v>
      </c>
      <c r="B48" s="24">
        <v>1.411001191934447</v>
      </c>
      <c r="C48" s="24">
        <v>1.4162315743284439</v>
      </c>
      <c r="D48" s="24">
        <v>1.4214619567224409</v>
      </c>
      <c r="E48" s="24">
        <v>1.4266923391164379</v>
      </c>
      <c r="F48" s="24">
        <v>1.4319227215104351</v>
      </c>
      <c r="G48" s="24">
        <v>1.4371531039044321</v>
      </c>
      <c r="H48" s="24">
        <v>1.4423834862984291</v>
      </c>
      <c r="I48" s="24">
        <v>1.447613868692426</v>
      </c>
      <c r="J48" s="24">
        <v>1.452844251086423</v>
      </c>
      <c r="K48" s="24">
        <v>1.45807463348042</v>
      </c>
      <c r="L48" s="24">
        <v>1.463305015874417</v>
      </c>
      <c r="M48" s="24">
        <v>1.4685353982684139</v>
      </c>
      <c r="N48" s="24">
        <v>1.4737657806624109</v>
      </c>
      <c r="O48" s="24">
        <v>1.4789961630564079</v>
      </c>
      <c r="P48" s="24">
        <v>1.4842265454504051</v>
      </c>
      <c r="Q48" s="24">
        <v>1.4894569278444021</v>
      </c>
      <c r="R48" s="25">
        <v>1.4946873102383991</v>
      </c>
    </row>
    <row r="49" spans="1:18" x14ac:dyDescent="0.25">
      <c r="A49" s="23">
        <v>11.5</v>
      </c>
      <c r="B49" s="24">
        <v>1.2770038040121501</v>
      </c>
      <c r="C49" s="24">
        <v>1.2811738598492211</v>
      </c>
      <c r="D49" s="24">
        <v>1.285343915686292</v>
      </c>
      <c r="E49" s="24">
        <v>1.289513971523363</v>
      </c>
      <c r="F49" s="24">
        <v>1.293684027360434</v>
      </c>
      <c r="G49" s="24">
        <v>1.2978540831975049</v>
      </c>
      <c r="H49" s="24">
        <v>1.302024139034575</v>
      </c>
      <c r="I49" s="24">
        <v>1.306194194871646</v>
      </c>
      <c r="J49" s="24">
        <v>1.310364250708717</v>
      </c>
      <c r="K49" s="24">
        <v>1.314534306545788</v>
      </c>
      <c r="L49" s="24">
        <v>1.3187043623828589</v>
      </c>
      <c r="M49" s="24">
        <v>1.3228744182199299</v>
      </c>
      <c r="N49" s="24">
        <v>1.3270444740570011</v>
      </c>
      <c r="O49" s="24">
        <v>1.3312145298940721</v>
      </c>
      <c r="P49" s="24">
        <v>1.335384585731143</v>
      </c>
      <c r="Q49" s="24">
        <v>1.339554641568214</v>
      </c>
      <c r="R49" s="25">
        <v>1.343724697405285</v>
      </c>
    </row>
    <row r="50" spans="1:18" x14ac:dyDescent="0.25">
      <c r="A50" s="23">
        <v>12</v>
      </c>
      <c r="B50" s="24">
        <v>1.164931459881247</v>
      </c>
      <c r="C50" s="24">
        <v>1.168228285005785</v>
      </c>
      <c r="D50" s="24">
        <v>1.171525110130323</v>
      </c>
      <c r="E50" s="24">
        <v>1.1748219352548599</v>
      </c>
      <c r="F50" s="24">
        <v>1.1781187603793979</v>
      </c>
      <c r="G50" s="24">
        <v>1.181415585503935</v>
      </c>
      <c r="H50" s="24">
        <v>1.184712410628473</v>
      </c>
      <c r="I50" s="24">
        <v>1.188009235753011</v>
      </c>
      <c r="J50" s="24">
        <v>1.1913060608775481</v>
      </c>
      <c r="K50" s="24">
        <v>1.1946028860020861</v>
      </c>
      <c r="L50" s="24">
        <v>1.197899711126623</v>
      </c>
      <c r="M50" s="24">
        <v>1.201196536251161</v>
      </c>
      <c r="N50" s="24">
        <v>1.204493361375699</v>
      </c>
      <c r="O50" s="24">
        <v>1.2077901865002361</v>
      </c>
      <c r="P50" s="24">
        <v>1.2110870116247741</v>
      </c>
      <c r="Q50" s="24">
        <v>1.2143838367493109</v>
      </c>
      <c r="R50" s="25">
        <v>1.2176806618738489</v>
      </c>
    </row>
    <row r="51" spans="1:18" x14ac:dyDescent="0.25">
      <c r="A51" s="23">
        <v>12.5</v>
      </c>
      <c r="B51" s="24">
        <v>1.071730633390034</v>
      </c>
      <c r="C51" s="24">
        <v>1.0743283567204429</v>
      </c>
      <c r="D51" s="24">
        <v>1.0769260800508531</v>
      </c>
      <c r="E51" s="24">
        <v>1.079523803381262</v>
      </c>
      <c r="F51" s="24">
        <v>1.0821215267116719</v>
      </c>
      <c r="G51" s="24">
        <v>1.084719250042081</v>
      </c>
      <c r="H51" s="24">
        <v>1.087316973372491</v>
      </c>
      <c r="I51" s="24">
        <v>1.0899146967029001</v>
      </c>
      <c r="J51" s="24">
        <v>1.0925124200333101</v>
      </c>
      <c r="K51" s="24">
        <v>1.0951101433637189</v>
      </c>
      <c r="L51" s="24">
        <v>1.0977078666941289</v>
      </c>
      <c r="M51" s="24">
        <v>1.100305590024538</v>
      </c>
      <c r="N51" s="24">
        <v>1.102903313354948</v>
      </c>
      <c r="O51" s="24">
        <v>1.105501036685357</v>
      </c>
      <c r="P51" s="24">
        <v>1.108098760015767</v>
      </c>
      <c r="Q51" s="24">
        <v>1.1106964833461761</v>
      </c>
      <c r="R51" s="25">
        <v>1.1132942066765861</v>
      </c>
    </row>
    <row r="52" spans="1:18" x14ac:dyDescent="0.25">
      <c r="A52" s="23">
        <v>13</v>
      </c>
      <c r="B52" s="24">
        <v>0.9945768468467886</v>
      </c>
      <c r="C52" s="24">
        <v>0.99663663037548611</v>
      </c>
      <c r="D52" s="24">
        <v>0.99869641390418362</v>
      </c>
      <c r="E52" s="24">
        <v>1.0007561974328809</v>
      </c>
      <c r="F52" s="24">
        <v>1.0028159809615791</v>
      </c>
      <c r="G52" s="24">
        <v>1.0048757644902759</v>
      </c>
      <c r="H52" s="24">
        <v>1.0069355480189739</v>
      </c>
      <c r="I52" s="24">
        <v>1.008995331547671</v>
      </c>
      <c r="J52" s="24">
        <v>1.0110551150763689</v>
      </c>
      <c r="K52" s="24">
        <v>1.013114898605066</v>
      </c>
      <c r="L52" s="24">
        <v>1.0151746821337639</v>
      </c>
      <c r="M52" s="24">
        <v>1.017234465662461</v>
      </c>
      <c r="N52" s="24">
        <v>1.019294249191159</v>
      </c>
      <c r="O52" s="24">
        <v>1.021354032719856</v>
      </c>
      <c r="P52" s="24">
        <v>1.023413816248554</v>
      </c>
      <c r="Q52" s="24">
        <v>1.0254735997772511</v>
      </c>
      <c r="R52" s="25">
        <v>1.027533383305949</v>
      </c>
    </row>
    <row r="53" spans="1:18" x14ac:dyDescent="0.25">
      <c r="A53" s="23">
        <v>13.5</v>
      </c>
      <c r="B53" s="24">
        <v>0.9308746710197271</v>
      </c>
      <c r="C53" s="24">
        <v>0.93254470981314097</v>
      </c>
      <c r="D53" s="24">
        <v>0.93421474860655485</v>
      </c>
      <c r="E53" s="24">
        <v>0.93588478739996872</v>
      </c>
      <c r="F53" s="24">
        <v>0.9375548261933826</v>
      </c>
      <c r="G53" s="24">
        <v>0.93922486498679647</v>
      </c>
      <c r="H53" s="24">
        <v>0.94089490378021035</v>
      </c>
      <c r="I53" s="24">
        <v>0.94256494257362422</v>
      </c>
      <c r="J53" s="24">
        <v>0.9442349813670381</v>
      </c>
      <c r="K53" s="24">
        <v>0.94590502016045197</v>
      </c>
      <c r="L53" s="24">
        <v>0.94757505895386585</v>
      </c>
      <c r="M53" s="24">
        <v>0.94924509774727972</v>
      </c>
      <c r="N53" s="24">
        <v>0.9509151365406936</v>
      </c>
      <c r="O53" s="24">
        <v>0.95258517533410747</v>
      </c>
      <c r="P53" s="24">
        <v>0.95425521412752135</v>
      </c>
      <c r="Q53" s="24">
        <v>0.95592525292093522</v>
      </c>
      <c r="R53" s="25">
        <v>0.9575952917143491</v>
      </c>
    </row>
    <row r="54" spans="1:18" x14ac:dyDescent="0.25">
      <c r="A54" s="23">
        <v>14</v>
      </c>
      <c r="B54" s="24">
        <v>0.87825772513704514</v>
      </c>
      <c r="C54" s="24">
        <v>0.87967324733561436</v>
      </c>
      <c r="D54" s="24">
        <v>0.88108876953418347</v>
      </c>
      <c r="E54" s="24">
        <v>0.88250429173275269</v>
      </c>
      <c r="F54" s="24">
        <v>0.8839198139313218</v>
      </c>
      <c r="G54" s="24">
        <v>0.88533533612989102</v>
      </c>
      <c r="H54" s="24">
        <v>0.88675085832846023</v>
      </c>
      <c r="I54" s="24">
        <v>0.88816638052702934</v>
      </c>
      <c r="J54" s="24">
        <v>0.88958190272559856</v>
      </c>
      <c r="K54" s="24">
        <v>0.89099742492416767</v>
      </c>
      <c r="L54" s="24">
        <v>0.89241294712273689</v>
      </c>
      <c r="M54" s="24">
        <v>0.89382846932130611</v>
      </c>
      <c r="N54" s="24">
        <v>0.89524399151987522</v>
      </c>
      <c r="O54" s="24">
        <v>0.89665951371844443</v>
      </c>
      <c r="P54" s="24">
        <v>0.89807503591701354</v>
      </c>
      <c r="Q54" s="24">
        <v>0.89949055811558276</v>
      </c>
      <c r="R54" s="25">
        <v>0.90090608031415198</v>
      </c>
    </row>
    <row r="55" spans="1:18" x14ac:dyDescent="0.25">
      <c r="A55" s="23">
        <v>14.5</v>
      </c>
      <c r="B55" s="24">
        <v>0.83458867688686666</v>
      </c>
      <c r="C55" s="24">
        <v>0.83587194370504381</v>
      </c>
      <c r="D55" s="24">
        <v>0.83715521052322095</v>
      </c>
      <c r="E55" s="24">
        <v>0.8384384773413982</v>
      </c>
      <c r="F55" s="24">
        <v>0.83972174415957535</v>
      </c>
      <c r="G55" s="24">
        <v>0.84100501097775249</v>
      </c>
      <c r="H55" s="24">
        <v>0.84228827779592963</v>
      </c>
      <c r="I55" s="24">
        <v>0.84357154461410677</v>
      </c>
      <c r="J55" s="24">
        <v>0.84485481143228403</v>
      </c>
      <c r="K55" s="24">
        <v>0.84613807825046117</v>
      </c>
      <c r="L55" s="24">
        <v>0.84742134506863831</v>
      </c>
      <c r="M55" s="24">
        <v>0.84870461188681545</v>
      </c>
      <c r="N55" s="24">
        <v>0.84998787870499259</v>
      </c>
      <c r="O55" s="24">
        <v>0.85127114552316985</v>
      </c>
      <c r="P55" s="24">
        <v>0.85255441234134699</v>
      </c>
      <c r="Q55" s="24">
        <v>0.85383767915952413</v>
      </c>
      <c r="R55" s="25">
        <v>0.85512094597770127</v>
      </c>
    </row>
    <row r="56" spans="1:18" x14ac:dyDescent="0.25">
      <c r="A56" s="23">
        <v>15</v>
      </c>
      <c r="B56" s="24">
        <v>0.79795924241731431</v>
      </c>
      <c r="C56" s="24">
        <v>0.79921954814356289</v>
      </c>
      <c r="D56" s="24">
        <v>0.80047985386981158</v>
      </c>
      <c r="E56" s="24">
        <v>0.80174015959606015</v>
      </c>
      <c r="F56" s="24">
        <v>0.80300046532230884</v>
      </c>
      <c r="G56" s="24">
        <v>0.80426077104855742</v>
      </c>
      <c r="H56" s="24">
        <v>0.805521076774806</v>
      </c>
      <c r="I56" s="24">
        <v>0.80678138250105469</v>
      </c>
      <c r="J56" s="24">
        <v>0.80804168822730327</v>
      </c>
      <c r="K56" s="24">
        <v>0.80930199395355196</v>
      </c>
      <c r="L56" s="24">
        <v>0.81056229967980054</v>
      </c>
      <c r="M56" s="24">
        <v>0.81182260540604911</v>
      </c>
      <c r="N56" s="24">
        <v>0.8130829111322978</v>
      </c>
      <c r="O56" s="24">
        <v>0.81434321685854638</v>
      </c>
      <c r="P56" s="24">
        <v>0.81560352258479507</v>
      </c>
      <c r="Q56" s="24">
        <v>0.81686382831104365</v>
      </c>
      <c r="R56" s="25">
        <v>0.81812413403729223</v>
      </c>
    </row>
    <row r="57" spans="1:18" x14ac:dyDescent="0.25">
      <c r="A57" s="23">
        <v>15.5</v>
      </c>
      <c r="B57" s="24">
        <v>0.76669018633644903</v>
      </c>
      <c r="C57" s="24">
        <v>0.76802385833324327</v>
      </c>
      <c r="D57" s="24">
        <v>0.7693575303300374</v>
      </c>
      <c r="E57" s="24">
        <v>0.77069120232683164</v>
      </c>
      <c r="F57" s="24">
        <v>0.77202487432362576</v>
      </c>
      <c r="G57" s="24">
        <v>0.77335854632042</v>
      </c>
      <c r="H57" s="24">
        <v>0.77469221831721424</v>
      </c>
      <c r="I57" s="24">
        <v>0.77602589031400837</v>
      </c>
      <c r="J57" s="24">
        <v>0.77735956231080261</v>
      </c>
      <c r="K57" s="24">
        <v>0.77869323430759674</v>
      </c>
      <c r="L57" s="24">
        <v>0.78002690630439098</v>
      </c>
      <c r="M57" s="24">
        <v>0.78136057830118522</v>
      </c>
      <c r="N57" s="24">
        <v>0.78269425029797934</v>
      </c>
      <c r="O57" s="24">
        <v>0.78402792229477358</v>
      </c>
      <c r="P57" s="24">
        <v>0.78536159429156771</v>
      </c>
      <c r="Q57" s="24">
        <v>0.78669526628836195</v>
      </c>
      <c r="R57" s="25">
        <v>0.78802893828515619</v>
      </c>
    </row>
    <row r="58" spans="1:18" x14ac:dyDescent="0.25">
      <c r="A58" s="23">
        <v>16</v>
      </c>
      <c r="B58" s="24">
        <v>0.7393313217123012</v>
      </c>
      <c r="C58" s="24">
        <v>0.74082172041612826</v>
      </c>
      <c r="D58" s="24">
        <v>0.74231211911995543</v>
      </c>
      <c r="E58" s="24">
        <v>0.74380251782378248</v>
      </c>
      <c r="F58" s="24">
        <v>0.74529291652760965</v>
      </c>
      <c r="G58" s="24">
        <v>0.74678331523143671</v>
      </c>
      <c r="H58" s="24">
        <v>0.74827371393526376</v>
      </c>
      <c r="I58" s="24">
        <v>0.74976411263909093</v>
      </c>
      <c r="J58" s="24">
        <v>0.75125451134291799</v>
      </c>
      <c r="K58" s="24">
        <v>0.75274491004674515</v>
      </c>
      <c r="L58" s="24">
        <v>0.75423530875057221</v>
      </c>
      <c r="M58" s="24">
        <v>0.75572570745439926</v>
      </c>
      <c r="N58" s="24">
        <v>0.75721610615822643</v>
      </c>
      <c r="O58" s="24">
        <v>0.75870650486205349</v>
      </c>
      <c r="P58" s="24">
        <v>0.76019690356588066</v>
      </c>
      <c r="Q58" s="24">
        <v>0.76168730226970771</v>
      </c>
      <c r="R58" s="25">
        <v>0.76317770097353477</v>
      </c>
    </row>
    <row r="59" spans="1:18" x14ac:dyDescent="0.25">
      <c r="A59" s="23">
        <v>16.5</v>
      </c>
      <c r="B59" s="24">
        <v>0.71466151007287237</v>
      </c>
      <c r="C59" s="24">
        <v>0.71637902899423112</v>
      </c>
      <c r="D59" s="24">
        <v>0.71809654791558997</v>
      </c>
      <c r="E59" s="24">
        <v>0.71981406683694871</v>
      </c>
      <c r="F59" s="24">
        <v>0.72153158575830756</v>
      </c>
      <c r="G59" s="24">
        <v>0.7232491046796663</v>
      </c>
      <c r="H59" s="24">
        <v>0.72496662360102504</v>
      </c>
      <c r="I59" s="24">
        <v>0.72668414252238389</v>
      </c>
      <c r="J59" s="24">
        <v>0.72840166144374263</v>
      </c>
      <c r="K59" s="24">
        <v>0.73011918036510148</v>
      </c>
      <c r="L59" s="24">
        <v>0.73183669928646022</v>
      </c>
      <c r="M59" s="24">
        <v>0.73355421820781896</v>
      </c>
      <c r="N59" s="24">
        <v>0.73527173712917782</v>
      </c>
      <c r="O59" s="24">
        <v>0.73698925605053656</v>
      </c>
      <c r="P59" s="24">
        <v>0.73870677497189541</v>
      </c>
      <c r="Q59" s="24">
        <v>0.74042429389325415</v>
      </c>
      <c r="R59" s="25">
        <v>0.74214181281461289</v>
      </c>
    </row>
    <row r="60" spans="1:18" x14ac:dyDescent="0.25">
      <c r="A60" s="23">
        <v>17</v>
      </c>
      <c r="B60" s="24">
        <v>0.69168866140609708</v>
      </c>
      <c r="C60" s="24">
        <v>0.69369072712949642</v>
      </c>
      <c r="D60" s="24">
        <v>0.69569279285289576</v>
      </c>
      <c r="E60" s="24">
        <v>0.69769485857629499</v>
      </c>
      <c r="F60" s="24">
        <v>0.69969692429969432</v>
      </c>
      <c r="G60" s="24">
        <v>0.70169899002309366</v>
      </c>
      <c r="H60" s="24">
        <v>0.703701055746493</v>
      </c>
      <c r="I60" s="24">
        <v>0.70570312146989234</v>
      </c>
      <c r="J60" s="24">
        <v>0.70770518719329156</v>
      </c>
      <c r="K60" s="24">
        <v>0.7097072529166909</v>
      </c>
      <c r="L60" s="24">
        <v>0.71170931864009024</v>
      </c>
      <c r="M60" s="24">
        <v>0.71371138436348958</v>
      </c>
      <c r="N60" s="24">
        <v>0.71571345008688891</v>
      </c>
      <c r="O60" s="24">
        <v>0.71771551581028814</v>
      </c>
      <c r="P60" s="24">
        <v>0.71971758153368748</v>
      </c>
      <c r="Q60" s="24">
        <v>0.72171964725708682</v>
      </c>
      <c r="R60" s="25">
        <v>0.72372171298048615</v>
      </c>
    </row>
    <row r="61" spans="1:18" x14ac:dyDescent="0.25">
      <c r="A61" s="23">
        <v>17.5</v>
      </c>
      <c r="B61" s="24">
        <v>0.66964973415990592</v>
      </c>
      <c r="C61" s="24">
        <v>0.67198080634386936</v>
      </c>
      <c r="D61" s="24">
        <v>0.67431187852783281</v>
      </c>
      <c r="E61" s="24">
        <v>0.67664295071179636</v>
      </c>
      <c r="F61" s="24">
        <v>0.67897402289575981</v>
      </c>
      <c r="G61" s="24">
        <v>0.68130509507972326</v>
      </c>
      <c r="H61" s="24">
        <v>0.6836361672636867</v>
      </c>
      <c r="I61" s="24">
        <v>0.68596723944765015</v>
      </c>
      <c r="J61" s="24">
        <v>0.6882983116316137</v>
      </c>
      <c r="K61" s="24">
        <v>0.69062938381557715</v>
      </c>
      <c r="L61" s="24">
        <v>0.69296045599954059</v>
      </c>
      <c r="M61" s="24">
        <v>0.69529152818350404</v>
      </c>
      <c r="N61" s="24">
        <v>0.69762260036746748</v>
      </c>
      <c r="O61" s="24">
        <v>0.69995367255143104</v>
      </c>
      <c r="P61" s="24">
        <v>0.70228474473539448</v>
      </c>
      <c r="Q61" s="24">
        <v>0.70461581691935793</v>
      </c>
      <c r="R61" s="25">
        <v>0.70694688910332137</v>
      </c>
    </row>
    <row r="62" spans="1:18" x14ac:dyDescent="0.25">
      <c r="A62" s="26">
        <v>18</v>
      </c>
      <c r="B62" s="27">
        <v>0.64801073524214914</v>
      </c>
      <c r="C62" s="27">
        <v>0.65070230661921069</v>
      </c>
      <c r="D62" s="27">
        <v>0.65339387799627224</v>
      </c>
      <c r="E62" s="27">
        <v>0.65608544937333391</v>
      </c>
      <c r="F62" s="27">
        <v>0.65877702075039546</v>
      </c>
      <c r="G62" s="27">
        <v>0.66146859212745701</v>
      </c>
      <c r="H62" s="27">
        <v>0.66416016350451856</v>
      </c>
      <c r="I62" s="27">
        <v>0.66685173488158012</v>
      </c>
      <c r="J62" s="27">
        <v>0.66954330625864178</v>
      </c>
      <c r="K62" s="27">
        <v>0.67223487763570333</v>
      </c>
      <c r="L62" s="27">
        <v>0.67492644901276488</v>
      </c>
      <c r="M62" s="27">
        <v>0.67761802038982644</v>
      </c>
      <c r="N62" s="27">
        <v>0.68030959176688799</v>
      </c>
      <c r="O62" s="27">
        <v>0.68300116314394965</v>
      </c>
      <c r="P62" s="27">
        <v>0.6856927345210112</v>
      </c>
      <c r="Q62" s="27">
        <v>0.68838430589807276</v>
      </c>
      <c r="R62" s="28">
        <v>0.69107587727513431</v>
      </c>
    </row>
    <row r="66" spans="1:34" ht="28.9" customHeight="1" x14ac:dyDescent="0.5">
      <c r="A66" s="1" t="s">
        <v>16</v>
      </c>
      <c r="B66" s="1"/>
    </row>
    <row r="67" spans="1:34" x14ac:dyDescent="0.25">
      <c r="A67" s="17" t="s">
        <v>13</v>
      </c>
      <c r="B67" s="18" t="s">
        <v>14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9"/>
    </row>
    <row r="68" spans="1:34" x14ac:dyDescent="0.25">
      <c r="A68" s="20" t="s">
        <v>15</v>
      </c>
      <c r="B68" s="21">
        <v>-120</v>
      </c>
      <c r="C68" s="21">
        <v>-114</v>
      </c>
      <c r="D68" s="21">
        <v>-108</v>
      </c>
      <c r="E68" s="21">
        <v>-101</v>
      </c>
      <c r="F68" s="21">
        <v>-95</v>
      </c>
      <c r="G68" s="21">
        <v>-89</v>
      </c>
      <c r="H68" s="21">
        <v>-83</v>
      </c>
      <c r="I68" s="21">
        <v>-76</v>
      </c>
      <c r="J68" s="21">
        <v>-70</v>
      </c>
      <c r="K68" s="21">
        <v>-64</v>
      </c>
      <c r="L68" s="21">
        <v>-58</v>
      </c>
      <c r="M68" s="21">
        <v>-51</v>
      </c>
      <c r="N68" s="21">
        <v>-45</v>
      </c>
      <c r="O68" s="21">
        <v>-39</v>
      </c>
      <c r="P68" s="21">
        <v>-33</v>
      </c>
      <c r="Q68" s="21">
        <v>-26</v>
      </c>
      <c r="R68" s="21">
        <v>-20</v>
      </c>
      <c r="S68" s="21">
        <v>-14</v>
      </c>
      <c r="T68" s="21">
        <v>-8</v>
      </c>
      <c r="U68" s="21">
        <v>-1</v>
      </c>
      <c r="V68" s="21">
        <v>5</v>
      </c>
      <c r="W68" s="21">
        <v>11</v>
      </c>
      <c r="X68" s="21">
        <v>18</v>
      </c>
      <c r="Y68" s="21">
        <v>24</v>
      </c>
      <c r="Z68" s="21">
        <v>30</v>
      </c>
      <c r="AA68" s="21">
        <v>36</v>
      </c>
      <c r="AB68" s="21">
        <v>43</v>
      </c>
      <c r="AC68" s="21">
        <v>49</v>
      </c>
      <c r="AD68" s="21">
        <v>55</v>
      </c>
      <c r="AE68" s="21">
        <v>61</v>
      </c>
      <c r="AF68" s="21">
        <v>68</v>
      </c>
      <c r="AG68" s="21">
        <v>74</v>
      </c>
      <c r="AH68" s="22">
        <v>80</v>
      </c>
    </row>
    <row r="69" spans="1:34" x14ac:dyDescent="0.25">
      <c r="A69" s="23">
        <v>4.5</v>
      </c>
      <c r="B69" s="24">
        <v>6.122683190794997</v>
      </c>
      <c r="C69" s="24">
        <v>6.1592740870319167</v>
      </c>
      <c r="D69" s="24">
        <v>6.1958649832688373</v>
      </c>
      <c r="E69" s="24">
        <v>6.2385543622119108</v>
      </c>
      <c r="F69" s="24">
        <v>6.280138643476791</v>
      </c>
      <c r="G69" s="24">
        <v>6.3227216017472632</v>
      </c>
      <c r="H69" s="24">
        <v>6.3653045600177354</v>
      </c>
      <c r="I69" s="24">
        <v>6.4149846779999526</v>
      </c>
      <c r="J69" s="24">
        <v>6.4575676362704248</v>
      </c>
      <c r="K69" s="24">
        <v>6.5001505945408971</v>
      </c>
      <c r="L69" s="24">
        <v>6.5427335528113693</v>
      </c>
      <c r="M69" s="24">
        <v>6.5924136707935874</v>
      </c>
      <c r="N69" s="24">
        <v>6.6349966290640596</v>
      </c>
      <c r="O69" s="24">
        <v>6.6775795873345318</v>
      </c>
      <c r="P69" s="24">
        <v>6.720162545605004</v>
      </c>
      <c r="Q69" s="24">
        <v>6.7698426635872213</v>
      </c>
      <c r="R69" s="24">
        <v>6.8124256218576944</v>
      </c>
      <c r="S69" s="24">
        <v>6.8550085801281657</v>
      </c>
      <c r="T69" s="24">
        <v>6.8975915383986379</v>
      </c>
      <c r="U69" s="24">
        <v>6.9472716563808561</v>
      </c>
      <c r="V69" s="24">
        <v>6.9963091168910587</v>
      </c>
      <c r="W69" s="24">
        <v>7.0466374778492087</v>
      </c>
      <c r="X69" s="24">
        <v>7.1053538989670493</v>
      </c>
      <c r="Y69" s="24">
        <v>7.1556822599251984</v>
      </c>
      <c r="Z69" s="24">
        <v>7.2060106208833483</v>
      </c>
      <c r="AA69" s="24">
        <v>7.2563389818414974</v>
      </c>
      <c r="AB69" s="24">
        <v>7.3150554029593389</v>
      </c>
      <c r="AC69" s="24">
        <v>7.3653837639174879</v>
      </c>
      <c r="AD69" s="24">
        <v>7.415712124875637</v>
      </c>
      <c r="AE69" s="24">
        <v>7.466040485833787</v>
      </c>
      <c r="AF69" s="24">
        <v>7.5247569069516276</v>
      </c>
      <c r="AG69" s="24">
        <v>7.5750852679097767</v>
      </c>
      <c r="AH69" s="25">
        <v>7.6254136288679266</v>
      </c>
    </row>
    <row r="70" spans="1:34" x14ac:dyDescent="0.25">
      <c r="A70" s="23">
        <v>5</v>
      </c>
      <c r="B70" s="24">
        <v>5.4219350599128404</v>
      </c>
      <c r="C70" s="24">
        <v>5.4538834074821274</v>
      </c>
      <c r="D70" s="24">
        <v>5.4858317550514144</v>
      </c>
      <c r="E70" s="24">
        <v>5.5231048272155823</v>
      </c>
      <c r="F70" s="24">
        <v>5.5596709707097123</v>
      </c>
      <c r="G70" s="24">
        <v>5.597160673388812</v>
      </c>
      <c r="H70" s="24">
        <v>5.6346503760679107</v>
      </c>
      <c r="I70" s="24">
        <v>5.6783883625268601</v>
      </c>
      <c r="J70" s="24">
        <v>5.7158780652059589</v>
      </c>
      <c r="K70" s="24">
        <v>5.7533677678850594</v>
      </c>
      <c r="L70" s="24">
        <v>5.7908574705641573</v>
      </c>
      <c r="M70" s="24">
        <v>5.8345954570231067</v>
      </c>
      <c r="N70" s="24">
        <v>5.8720851597022046</v>
      </c>
      <c r="O70" s="24">
        <v>5.9095748623813042</v>
      </c>
      <c r="P70" s="24">
        <v>5.9470645650604039</v>
      </c>
      <c r="Q70" s="24">
        <v>5.9908025515193524</v>
      </c>
      <c r="R70" s="24">
        <v>6.028292254198452</v>
      </c>
      <c r="S70" s="24">
        <v>6.0657819568775508</v>
      </c>
      <c r="T70" s="24">
        <v>6.1032716595566496</v>
      </c>
      <c r="U70" s="24">
        <v>6.147009646015599</v>
      </c>
      <c r="V70" s="24">
        <v>6.1905256677949394</v>
      </c>
      <c r="W70" s="24">
        <v>6.235246953394328</v>
      </c>
      <c r="X70" s="24">
        <v>6.2874217865936153</v>
      </c>
      <c r="Y70" s="24">
        <v>6.3321430721930039</v>
      </c>
      <c r="Z70" s="24">
        <v>6.3768643577923916</v>
      </c>
      <c r="AA70" s="24">
        <v>6.4215856433917811</v>
      </c>
      <c r="AB70" s="24">
        <v>6.4737604765910666</v>
      </c>
      <c r="AC70" s="24">
        <v>6.5184817621904569</v>
      </c>
      <c r="AD70" s="24">
        <v>6.5632030477898464</v>
      </c>
      <c r="AE70" s="24">
        <v>6.6079243333892341</v>
      </c>
      <c r="AF70" s="24">
        <v>6.6600991665885214</v>
      </c>
      <c r="AG70" s="24">
        <v>6.70482045218791</v>
      </c>
      <c r="AH70" s="25">
        <v>6.7495417377872986</v>
      </c>
    </row>
    <row r="71" spans="1:34" x14ac:dyDescent="0.25">
      <c r="A71" s="23">
        <v>5.5</v>
      </c>
      <c r="B71" s="24">
        <v>4.7955277093577049</v>
      </c>
      <c r="C71" s="24">
        <v>4.8232249529282578</v>
      </c>
      <c r="D71" s="24">
        <v>4.8509221964988107</v>
      </c>
      <c r="E71" s="24">
        <v>4.8832356473311229</v>
      </c>
      <c r="F71" s="24">
        <v>4.9151898287191473</v>
      </c>
      <c r="G71" s="24">
        <v>4.9479953976706668</v>
      </c>
      <c r="H71" s="24">
        <v>4.9808009666221862</v>
      </c>
      <c r="I71" s="24">
        <v>5.019074130398959</v>
      </c>
      <c r="J71" s="24">
        <v>5.0518796993504784</v>
      </c>
      <c r="K71" s="24">
        <v>5.0846852683019979</v>
      </c>
      <c r="L71" s="24">
        <v>5.1174908372535173</v>
      </c>
      <c r="M71" s="24">
        <v>5.1557640010302901</v>
      </c>
      <c r="N71" s="24">
        <v>5.1885695699818104</v>
      </c>
      <c r="O71" s="24">
        <v>5.2213751389333289</v>
      </c>
      <c r="P71" s="24">
        <v>5.2541807078848484</v>
      </c>
      <c r="Q71" s="24">
        <v>5.2924538716616212</v>
      </c>
      <c r="R71" s="24">
        <v>5.3252594406131406</v>
      </c>
      <c r="S71" s="24">
        <v>5.35806500956466</v>
      </c>
      <c r="T71" s="24">
        <v>5.3908705785161786</v>
      </c>
      <c r="U71" s="24">
        <v>5.4291437422929523</v>
      </c>
      <c r="V71" s="24">
        <v>5.4675621782009696</v>
      </c>
      <c r="W71" s="24">
        <v>5.5071031875002863</v>
      </c>
      <c r="X71" s="24">
        <v>5.5532343650161566</v>
      </c>
      <c r="Y71" s="24">
        <v>5.5927753743154733</v>
      </c>
      <c r="Z71" s="24">
        <v>5.63231638361479</v>
      </c>
      <c r="AA71" s="24">
        <v>5.6718573929141067</v>
      </c>
      <c r="AB71" s="24">
        <v>5.7179885704299771</v>
      </c>
      <c r="AC71" s="24">
        <v>5.7575295797292938</v>
      </c>
      <c r="AD71" s="24">
        <v>5.7970705890286096</v>
      </c>
      <c r="AE71" s="24">
        <v>5.8366115983279272</v>
      </c>
      <c r="AF71" s="24">
        <v>5.8827427758437976</v>
      </c>
      <c r="AG71" s="24">
        <v>5.9222837851431143</v>
      </c>
      <c r="AH71" s="25">
        <v>5.961824794442431</v>
      </c>
    </row>
    <row r="72" spans="1:34" x14ac:dyDescent="0.25">
      <c r="A72" s="23">
        <v>6</v>
      </c>
      <c r="B72" s="24">
        <v>4.2377411892221204</v>
      </c>
      <c r="C72" s="24">
        <v>4.2615632131516508</v>
      </c>
      <c r="D72" s="24">
        <v>4.2853852370811829</v>
      </c>
      <c r="E72" s="24">
        <v>4.3131775983323033</v>
      </c>
      <c r="F72" s="24">
        <v>4.3409104329676813</v>
      </c>
      <c r="G72" s="24">
        <v>4.3694254297442292</v>
      </c>
      <c r="H72" s="24">
        <v>4.3979404265207771</v>
      </c>
      <c r="I72" s="24">
        <v>4.4312079227600831</v>
      </c>
      <c r="J72" s="24">
        <v>4.459722919536631</v>
      </c>
      <c r="K72" s="24">
        <v>4.4882379163131789</v>
      </c>
      <c r="L72" s="24">
        <v>4.5167529130897259</v>
      </c>
      <c r="M72" s="24">
        <v>4.550020409329032</v>
      </c>
      <c r="N72" s="24">
        <v>4.5785354061055799</v>
      </c>
      <c r="O72" s="24">
        <v>4.6070504028821277</v>
      </c>
      <c r="P72" s="24">
        <v>4.6355653996586756</v>
      </c>
      <c r="Q72" s="24">
        <v>4.6688328958979808</v>
      </c>
      <c r="R72" s="24">
        <v>4.6973478926745287</v>
      </c>
      <c r="S72" s="24">
        <v>4.7258628894510766</v>
      </c>
      <c r="T72" s="24">
        <v>4.7543778862276236</v>
      </c>
      <c r="U72" s="24">
        <v>4.7876453824669296</v>
      </c>
      <c r="V72" s="24">
        <v>4.8213745250519766</v>
      </c>
      <c r="W72" s="24">
        <v>4.8561464967987247</v>
      </c>
      <c r="X72" s="24">
        <v>4.8967137971699302</v>
      </c>
      <c r="Y72" s="24">
        <v>4.9314857689166773</v>
      </c>
      <c r="Z72" s="24">
        <v>4.9662577406634254</v>
      </c>
      <c r="AA72" s="24">
        <v>5.0010297124101726</v>
      </c>
      <c r="AB72" s="24">
        <v>5.0415970127813781</v>
      </c>
      <c r="AC72" s="24">
        <v>5.0763689845281252</v>
      </c>
      <c r="AD72" s="24">
        <v>5.1111409562748733</v>
      </c>
      <c r="AE72" s="24">
        <v>5.1459129280216196</v>
      </c>
      <c r="AF72" s="24">
        <v>5.186480228392826</v>
      </c>
      <c r="AG72" s="24">
        <v>5.221252200139574</v>
      </c>
      <c r="AH72" s="25">
        <v>5.2560241718863212</v>
      </c>
    </row>
    <row r="73" spans="1:34" x14ac:dyDescent="0.25">
      <c r="A73" s="23">
        <v>6.5</v>
      </c>
      <c r="B73" s="24">
        <v>3.743084598058569</v>
      </c>
      <c r="C73" s="24">
        <v>3.763391726393607</v>
      </c>
      <c r="D73" s="24">
        <v>3.7836988547286441</v>
      </c>
      <c r="E73" s="24">
        <v>3.807390504452854</v>
      </c>
      <c r="F73" s="24">
        <v>3.831277047377859</v>
      </c>
      <c r="G73" s="24">
        <v>3.855879473220857</v>
      </c>
      <c r="H73" s="24">
        <v>3.880481899063855</v>
      </c>
      <c r="I73" s="24">
        <v>3.9091847292140192</v>
      </c>
      <c r="J73" s="24">
        <v>3.9337871550570171</v>
      </c>
      <c r="K73" s="24">
        <v>3.9583895809000151</v>
      </c>
      <c r="L73" s="24">
        <v>3.9829920067430131</v>
      </c>
      <c r="M73" s="24">
        <v>4.0116948368931773</v>
      </c>
      <c r="N73" s="24">
        <v>4.0362972627361753</v>
      </c>
      <c r="O73" s="24">
        <v>4.0608996885791733</v>
      </c>
      <c r="P73" s="24">
        <v>4.0855021144221713</v>
      </c>
      <c r="Q73" s="24">
        <v>4.1142049445723359</v>
      </c>
      <c r="R73" s="24">
        <v>4.1388073704153339</v>
      </c>
      <c r="S73" s="24">
        <v>4.1634097962583319</v>
      </c>
      <c r="T73" s="24">
        <v>4.1880122221013298</v>
      </c>
      <c r="U73" s="24">
        <v>4.2167150522514936</v>
      </c>
      <c r="V73" s="24">
        <v>4.2461476337507396</v>
      </c>
      <c r="W73" s="24">
        <v>4.2765462463812343</v>
      </c>
      <c r="X73" s="24">
        <v>4.3120112944501452</v>
      </c>
      <c r="Y73" s="24">
        <v>4.3424099070806399</v>
      </c>
      <c r="Z73" s="24">
        <v>4.3728085197111346</v>
      </c>
      <c r="AA73" s="24">
        <v>4.4032071323416293</v>
      </c>
      <c r="AB73" s="24">
        <v>4.4386721804105402</v>
      </c>
      <c r="AC73" s="24">
        <v>4.4690707930410349</v>
      </c>
      <c r="AD73" s="24">
        <v>4.4994694056715314</v>
      </c>
      <c r="AE73" s="24">
        <v>4.5298680183020252</v>
      </c>
      <c r="AF73" s="24">
        <v>4.5653330663709362</v>
      </c>
      <c r="AG73" s="24">
        <v>4.5957316790014309</v>
      </c>
      <c r="AH73" s="25">
        <v>4.6261302916319256</v>
      </c>
    </row>
    <row r="74" spans="1:34" x14ac:dyDescent="0.25">
      <c r="A74" s="23">
        <v>7</v>
      </c>
      <c r="B74" s="24">
        <v>3.3062960828795109</v>
      </c>
      <c r="C74" s="24">
        <v>3.3234330793553948</v>
      </c>
      <c r="D74" s="24">
        <v>3.3405700758312791</v>
      </c>
      <c r="E74" s="24">
        <v>3.3605632383864781</v>
      </c>
      <c r="F74" s="24">
        <v>3.3809629843321951</v>
      </c>
      <c r="G74" s="24">
        <v>3.402015280171879</v>
      </c>
      <c r="H74" s="24">
        <v>3.423067576011563</v>
      </c>
      <c r="I74" s="24">
        <v>3.447628587824529</v>
      </c>
      <c r="J74" s="24">
        <v>3.468680883664212</v>
      </c>
      <c r="K74" s="24">
        <v>3.4897331795038968</v>
      </c>
      <c r="L74" s="24">
        <v>3.5107854753435812</v>
      </c>
      <c r="M74" s="24">
        <v>3.5353464871565459</v>
      </c>
      <c r="N74" s="24">
        <v>3.5563987829962298</v>
      </c>
      <c r="O74" s="24">
        <v>3.5774510788359142</v>
      </c>
      <c r="P74" s="24">
        <v>3.598503374675599</v>
      </c>
      <c r="Q74" s="24">
        <v>3.6230643864885632</v>
      </c>
      <c r="R74" s="24">
        <v>3.644116682328248</v>
      </c>
      <c r="S74" s="24">
        <v>3.665168978167932</v>
      </c>
      <c r="T74" s="24">
        <v>3.6862212740076159</v>
      </c>
      <c r="U74" s="24">
        <v>3.710782285820581</v>
      </c>
      <c r="V74" s="24">
        <v>3.736295478160006</v>
      </c>
      <c r="W74" s="24">
        <v>3.762700849799379</v>
      </c>
      <c r="X74" s="24">
        <v>3.79350711671198</v>
      </c>
      <c r="Y74" s="24">
        <v>3.819912488351354</v>
      </c>
      <c r="Z74" s="24">
        <v>3.8463178599907262</v>
      </c>
      <c r="AA74" s="24">
        <v>3.8727232316300988</v>
      </c>
      <c r="AB74" s="24">
        <v>3.9035294985427011</v>
      </c>
      <c r="AC74" s="24">
        <v>3.9299348701820742</v>
      </c>
      <c r="AD74" s="24">
        <v>3.9563402418214468</v>
      </c>
      <c r="AE74" s="24">
        <v>3.9827456134608199</v>
      </c>
      <c r="AF74" s="24">
        <v>4.0135518803734218</v>
      </c>
      <c r="AG74" s="24">
        <v>4.0399572520127949</v>
      </c>
      <c r="AH74" s="25">
        <v>4.0663626236521679</v>
      </c>
    </row>
    <row r="75" spans="1:34" x14ac:dyDescent="0.25">
      <c r="A75" s="23">
        <v>7.5</v>
      </c>
      <c r="B75" s="24">
        <v>2.922342839157352</v>
      </c>
      <c r="C75" s="24">
        <v>2.9366389071982391</v>
      </c>
      <c r="D75" s="24">
        <v>2.9509349752391252</v>
      </c>
      <c r="E75" s="24">
        <v>2.967613721286825</v>
      </c>
      <c r="F75" s="24">
        <v>2.9848706046731568</v>
      </c>
      <c r="G75" s="24">
        <v>3.0027196511285772</v>
      </c>
      <c r="H75" s="24">
        <v>3.020568697583998</v>
      </c>
      <c r="I75" s="24">
        <v>3.0413925851153221</v>
      </c>
      <c r="J75" s="24">
        <v>3.059241631570742</v>
      </c>
      <c r="K75" s="24">
        <v>3.077090678026162</v>
      </c>
      <c r="L75" s="24">
        <v>3.0949397244815819</v>
      </c>
      <c r="M75" s="24">
        <v>3.115763612012906</v>
      </c>
      <c r="N75" s="24">
        <v>3.1336126584683259</v>
      </c>
      <c r="O75" s="24">
        <v>3.1514617049237472</v>
      </c>
      <c r="P75" s="24">
        <v>3.1693107513791672</v>
      </c>
      <c r="Q75" s="24">
        <v>3.1901346389104912</v>
      </c>
      <c r="R75" s="24">
        <v>3.2079836853659112</v>
      </c>
      <c r="S75" s="24">
        <v>3.225832731821332</v>
      </c>
      <c r="T75" s="24">
        <v>3.243681778276752</v>
      </c>
      <c r="U75" s="24">
        <v>3.264505665808076</v>
      </c>
      <c r="V75" s="24">
        <v>3.286461080602475</v>
      </c>
      <c r="W75" s="24">
        <v>3.3092377690646719</v>
      </c>
      <c r="X75" s="24">
        <v>3.3358105722705669</v>
      </c>
      <c r="Y75" s="24">
        <v>3.3585872607327629</v>
      </c>
      <c r="Z75" s="24">
        <v>3.3813639491949599</v>
      </c>
      <c r="AA75" s="24">
        <v>3.4041406376571559</v>
      </c>
      <c r="AB75" s="24">
        <v>3.4307134408630522</v>
      </c>
      <c r="AC75" s="24">
        <v>3.4534901293252478</v>
      </c>
      <c r="AD75" s="24">
        <v>3.4762668177874438</v>
      </c>
      <c r="AE75" s="24">
        <v>3.4990435062496399</v>
      </c>
      <c r="AF75" s="24">
        <v>3.5256163094555362</v>
      </c>
      <c r="AG75" s="24">
        <v>3.5483929979177322</v>
      </c>
      <c r="AH75" s="25">
        <v>3.5711696863799278</v>
      </c>
    </row>
    <row r="76" spans="1:34" x14ac:dyDescent="0.25">
      <c r="A76" s="23">
        <v>8</v>
      </c>
      <c r="B76" s="24">
        <v>2.5864211108244599</v>
      </c>
      <c r="C76" s="24">
        <v>2.5981898935433181</v>
      </c>
      <c r="D76" s="24">
        <v>2.6099586762621758</v>
      </c>
      <c r="E76" s="24">
        <v>2.62368892276751</v>
      </c>
      <c r="F76" s="24">
        <v>2.63813131770317</v>
      </c>
      <c r="G76" s="24">
        <v>2.6531084350821899</v>
      </c>
      <c r="H76" s="24">
        <v>2.668085552461211</v>
      </c>
      <c r="I76" s="24">
        <v>2.6855588560700681</v>
      </c>
      <c r="J76" s="24">
        <v>2.7005359734490888</v>
      </c>
      <c r="K76" s="24">
        <v>2.71551309082811</v>
      </c>
      <c r="L76" s="24">
        <v>2.7304902082071298</v>
      </c>
      <c r="M76" s="24">
        <v>2.7479635118159869</v>
      </c>
      <c r="N76" s="24">
        <v>2.762940629195008</v>
      </c>
      <c r="O76" s="24">
        <v>2.7779177465740279</v>
      </c>
      <c r="P76" s="24">
        <v>2.7928948639530491</v>
      </c>
      <c r="Q76" s="24">
        <v>2.8103681675619061</v>
      </c>
      <c r="R76" s="24">
        <v>2.8253452849409268</v>
      </c>
      <c r="S76" s="24">
        <v>2.840322402319948</v>
      </c>
      <c r="T76" s="24">
        <v>2.8552995196989679</v>
      </c>
      <c r="U76" s="24">
        <v>2.8727728233078249</v>
      </c>
      <c r="V76" s="24">
        <v>2.8915165118608108</v>
      </c>
      <c r="W76" s="24">
        <v>2.9110135146485892</v>
      </c>
      <c r="X76" s="24">
        <v>2.9337600179009971</v>
      </c>
      <c r="Y76" s="24">
        <v>2.9532570206887749</v>
      </c>
      <c r="Z76" s="24">
        <v>2.9727540234765542</v>
      </c>
      <c r="AA76" s="24">
        <v>2.992251026264332</v>
      </c>
      <c r="AB76" s="24">
        <v>3.0149975295167399</v>
      </c>
      <c r="AC76" s="24">
        <v>3.0344945323045192</v>
      </c>
      <c r="AD76" s="24">
        <v>3.053991535092297</v>
      </c>
      <c r="AE76" s="24">
        <v>3.0734885378800749</v>
      </c>
      <c r="AF76" s="24">
        <v>3.0962350411324828</v>
      </c>
      <c r="AG76" s="24">
        <v>3.115732043920262</v>
      </c>
      <c r="AH76" s="25">
        <v>3.1352290467080399</v>
      </c>
    </row>
    <row r="77" spans="1:34" x14ac:dyDescent="0.25">
      <c r="A77" s="23">
        <v>8.5</v>
      </c>
      <c r="B77" s="24">
        <v>2.293956190273172</v>
      </c>
      <c r="C77" s="24">
        <v>2.303495770471784</v>
      </c>
      <c r="D77" s="24">
        <v>2.3130353506703969</v>
      </c>
      <c r="E77" s="24">
        <v>2.3241648609021111</v>
      </c>
      <c r="F77" s="24">
        <v>2.3361055811846292</v>
      </c>
      <c r="G77" s="24">
        <v>2.3485265294839279</v>
      </c>
      <c r="H77" s="24">
        <v>2.360947477783228</v>
      </c>
      <c r="I77" s="24">
        <v>2.3754385841324099</v>
      </c>
      <c r="J77" s="24">
        <v>2.38785953243171</v>
      </c>
      <c r="K77" s="24">
        <v>2.4002804807310092</v>
      </c>
      <c r="L77" s="24">
        <v>2.4127014290303079</v>
      </c>
      <c r="M77" s="24">
        <v>2.4271925353794912</v>
      </c>
      <c r="N77" s="24">
        <v>2.4396134836787899</v>
      </c>
      <c r="O77" s="24">
        <v>2.4520344319780891</v>
      </c>
      <c r="P77" s="24">
        <v>2.4644553802773892</v>
      </c>
      <c r="Q77" s="24">
        <v>2.4789464866265711</v>
      </c>
      <c r="R77" s="24">
        <v>2.4913674349258699</v>
      </c>
      <c r="S77" s="24">
        <v>2.5037883832251699</v>
      </c>
      <c r="T77" s="24">
        <v>2.5162093315244691</v>
      </c>
      <c r="U77" s="24">
        <v>2.530700437873652</v>
      </c>
      <c r="V77" s="24">
        <v>2.5465628911776461</v>
      </c>
      <c r="W77" s="24">
        <v>2.563113645482578</v>
      </c>
      <c r="X77" s="24">
        <v>2.582422858838334</v>
      </c>
      <c r="Y77" s="24">
        <v>2.5989736131432659</v>
      </c>
      <c r="Z77" s="24">
        <v>2.6155243674482</v>
      </c>
      <c r="AA77" s="24">
        <v>2.632075121753132</v>
      </c>
      <c r="AB77" s="24">
        <v>2.651384335108887</v>
      </c>
      <c r="AC77" s="24">
        <v>2.6679350894138198</v>
      </c>
      <c r="AD77" s="24">
        <v>2.684485843718754</v>
      </c>
      <c r="AE77" s="24">
        <v>2.7010365980236859</v>
      </c>
      <c r="AF77" s="24">
        <v>2.720345811379441</v>
      </c>
      <c r="AG77" s="24">
        <v>2.7368965656843738</v>
      </c>
      <c r="AH77" s="25">
        <v>2.753447319989307</v>
      </c>
    </row>
    <row r="78" spans="1:34" x14ac:dyDescent="0.25">
      <c r="A78" s="23">
        <v>9</v>
      </c>
      <c r="B78" s="24">
        <v>2.0406024183557889</v>
      </c>
      <c r="C78" s="24">
        <v>2.048195318524753</v>
      </c>
      <c r="D78" s="24">
        <v>2.055788218693718</v>
      </c>
      <c r="E78" s="24">
        <v>2.064646602224177</v>
      </c>
      <c r="F78" s="24">
        <v>2.074382901339896</v>
      </c>
      <c r="G78" s="24">
        <v>2.084547880244966</v>
      </c>
      <c r="H78" s="24">
        <v>2.094712859150035</v>
      </c>
      <c r="I78" s="24">
        <v>2.1065720012059499</v>
      </c>
      <c r="J78" s="24">
        <v>2.1167369801110199</v>
      </c>
      <c r="K78" s="24">
        <v>2.1269019590160898</v>
      </c>
      <c r="L78" s="24">
        <v>2.1370669379211602</v>
      </c>
      <c r="M78" s="24">
        <v>2.1489260799770751</v>
      </c>
      <c r="N78" s="24">
        <v>2.159091058882145</v>
      </c>
      <c r="O78" s="24">
        <v>2.1692560377872141</v>
      </c>
      <c r="P78" s="24">
        <v>2.1794210166922841</v>
      </c>
      <c r="Q78" s="24">
        <v>2.1912801587481989</v>
      </c>
      <c r="R78" s="24">
        <v>2.2014451376532689</v>
      </c>
      <c r="S78" s="24">
        <v>2.2116101165583379</v>
      </c>
      <c r="T78" s="24">
        <v>2.2217750954634079</v>
      </c>
      <c r="U78" s="24">
        <v>2.2336342375193232</v>
      </c>
      <c r="V78" s="24">
        <v>2.2469303862555638</v>
      </c>
      <c r="W78" s="24">
        <v>2.2608527689580402</v>
      </c>
      <c r="X78" s="24">
        <v>2.2770955487775941</v>
      </c>
      <c r="Y78" s="24">
        <v>2.29101793148007</v>
      </c>
      <c r="Z78" s="24">
        <v>2.3049403141825451</v>
      </c>
      <c r="AA78" s="24">
        <v>2.3188626968850201</v>
      </c>
      <c r="AB78" s="24">
        <v>2.3351054767045749</v>
      </c>
      <c r="AC78" s="24">
        <v>2.3490278594070499</v>
      </c>
      <c r="AD78" s="24">
        <v>2.362950242109525</v>
      </c>
      <c r="AE78" s="24">
        <v>2.3768726248120009</v>
      </c>
      <c r="AF78" s="24">
        <v>2.3931154046315548</v>
      </c>
      <c r="AG78" s="24">
        <v>2.4070377873340312</v>
      </c>
      <c r="AH78" s="25">
        <v>2.4209601700365062</v>
      </c>
    </row>
    <row r="79" spans="1:34" x14ac:dyDescent="0.25">
      <c r="A79" s="23">
        <v>9.5</v>
      </c>
      <c r="B79" s="24">
        <v>1.822243184384555</v>
      </c>
      <c r="C79" s="24">
        <v>1.8281563667032841</v>
      </c>
      <c r="D79" s="24">
        <v>1.834069549022012</v>
      </c>
      <c r="E79" s="24">
        <v>1.8409682617271941</v>
      </c>
      <c r="F79" s="24">
        <v>1.848781832851272</v>
      </c>
      <c r="G79" s="24">
        <v>1.8569754817364179</v>
      </c>
      <c r="H79" s="24">
        <v>1.865169130621565</v>
      </c>
      <c r="I79" s="24">
        <v>1.8747283876542371</v>
      </c>
      <c r="J79" s="24">
        <v>1.8829220365393839</v>
      </c>
      <c r="K79" s="24">
        <v>1.891115685424531</v>
      </c>
      <c r="L79" s="24">
        <v>1.8993093343096781</v>
      </c>
      <c r="M79" s="24">
        <v>1.9088685913423491</v>
      </c>
      <c r="N79" s="24">
        <v>1.9170622402274959</v>
      </c>
      <c r="O79" s="24">
        <v>1.925255889112643</v>
      </c>
      <c r="P79" s="24">
        <v>1.9334495379977901</v>
      </c>
      <c r="Q79" s="24">
        <v>1.9430087950304611</v>
      </c>
      <c r="R79" s="24">
        <v>1.9512024439156079</v>
      </c>
      <c r="S79" s="24">
        <v>1.959396092800755</v>
      </c>
      <c r="T79" s="24">
        <v>1.9675897416859021</v>
      </c>
      <c r="U79" s="24">
        <v>1.9771489987185731</v>
      </c>
      <c r="V79" s="24">
        <v>1.9881782132571131</v>
      </c>
      <c r="W79" s="24">
        <v>1.9997745409263319</v>
      </c>
      <c r="X79" s="24">
        <v>2.0133035898737539</v>
      </c>
      <c r="Y79" s="24">
        <v>2.0248999175429732</v>
      </c>
      <c r="Z79" s="24">
        <v>2.036496245212192</v>
      </c>
      <c r="AA79" s="24">
        <v>2.0480925728814099</v>
      </c>
      <c r="AB79" s="24">
        <v>2.0616216218288321</v>
      </c>
      <c r="AC79" s="24">
        <v>2.0732179494980509</v>
      </c>
      <c r="AD79" s="24">
        <v>2.0848142771672702</v>
      </c>
      <c r="AE79" s="24">
        <v>2.096410604836489</v>
      </c>
      <c r="AF79" s="24">
        <v>2.1099396537839099</v>
      </c>
      <c r="AG79" s="24">
        <v>2.1215359814531292</v>
      </c>
      <c r="AH79" s="25">
        <v>2.133132309122348</v>
      </c>
    </row>
    <row r="80" spans="1:34" x14ac:dyDescent="0.25">
      <c r="A80" s="23">
        <v>10</v>
      </c>
      <c r="B80" s="24">
        <v>1.6349909261316879</v>
      </c>
      <c r="C80" s="24">
        <v>1.639475792468406</v>
      </c>
      <c r="D80" s="24">
        <v>1.643960658805123</v>
      </c>
      <c r="E80" s="24">
        <v>1.649193002864626</v>
      </c>
      <c r="F80" s="24">
        <v>1.6553499788610331</v>
      </c>
      <c r="G80" s="24">
        <v>1.6618413767893769</v>
      </c>
      <c r="H80" s="24">
        <v>1.668332774717721</v>
      </c>
      <c r="I80" s="24">
        <v>1.675906072300789</v>
      </c>
      <c r="J80" s="24">
        <v>1.6823974702291331</v>
      </c>
      <c r="K80" s="24">
        <v>1.6888888681574781</v>
      </c>
      <c r="L80" s="24">
        <v>1.6953802660858219</v>
      </c>
      <c r="M80" s="24">
        <v>1.7029535636688899</v>
      </c>
      <c r="N80" s="24">
        <v>1.709444961597234</v>
      </c>
      <c r="O80" s="24">
        <v>1.7159363595255781</v>
      </c>
      <c r="P80" s="24">
        <v>1.722427757453922</v>
      </c>
      <c r="Q80" s="24">
        <v>1.73000105503699</v>
      </c>
      <c r="R80" s="24">
        <v>1.7364924529653341</v>
      </c>
      <c r="S80" s="24">
        <v>1.742983850893679</v>
      </c>
      <c r="T80" s="24">
        <v>1.7494752488220231</v>
      </c>
      <c r="U80" s="24">
        <v>1.7570485464050909</v>
      </c>
      <c r="V80" s="24">
        <v>1.7660946368047961</v>
      </c>
      <c r="W80" s="24">
        <v>1.775651665698774</v>
      </c>
      <c r="X80" s="24">
        <v>1.786801532741747</v>
      </c>
      <c r="Y80" s="24">
        <v>1.7963585616357249</v>
      </c>
      <c r="Z80" s="24">
        <v>1.805915590529702</v>
      </c>
      <c r="AA80" s="24">
        <v>1.8154726194236801</v>
      </c>
      <c r="AB80" s="24">
        <v>1.826622486466654</v>
      </c>
      <c r="AC80" s="24">
        <v>1.8361795153606311</v>
      </c>
      <c r="AD80" s="24">
        <v>1.845736544254609</v>
      </c>
      <c r="AE80" s="24">
        <v>1.855293573148586</v>
      </c>
      <c r="AF80" s="24">
        <v>1.8664434401915599</v>
      </c>
      <c r="AG80" s="24">
        <v>1.876000469085537</v>
      </c>
      <c r="AH80" s="25">
        <v>1.8855574979795151</v>
      </c>
    </row>
    <row r="81" spans="1:34" x14ac:dyDescent="0.25">
      <c r="A81" s="23">
        <v>10.5</v>
      </c>
      <c r="B81" s="24">
        <v>1.4751871298293691</v>
      </c>
      <c r="C81" s="24">
        <v>1.4784795217411151</v>
      </c>
      <c r="D81" s="24">
        <v>1.481771913652862</v>
      </c>
      <c r="E81" s="24">
        <v>1.485613037549899</v>
      </c>
      <c r="F81" s="24">
        <v>1.4903639909714199</v>
      </c>
      <c r="G81" s="24">
        <v>1.495406656694896</v>
      </c>
      <c r="H81" s="24">
        <v>1.500449322418373</v>
      </c>
      <c r="I81" s="24">
        <v>1.506332432429095</v>
      </c>
      <c r="J81" s="24">
        <v>1.511375098152572</v>
      </c>
      <c r="K81" s="24">
        <v>1.5164177638760481</v>
      </c>
      <c r="L81" s="24">
        <v>1.521460429599524</v>
      </c>
      <c r="M81" s="24">
        <v>1.527343539610247</v>
      </c>
      <c r="N81" s="24">
        <v>1.5323862053337229</v>
      </c>
      <c r="O81" s="24">
        <v>1.5374288710571991</v>
      </c>
      <c r="P81" s="24">
        <v>1.5424715367806761</v>
      </c>
      <c r="Q81" s="24">
        <v>1.548354646791398</v>
      </c>
      <c r="R81" s="24">
        <v>1.553397312514875</v>
      </c>
      <c r="S81" s="24">
        <v>1.5584399782383509</v>
      </c>
      <c r="T81" s="24">
        <v>1.563482643961827</v>
      </c>
      <c r="U81" s="24">
        <v>1.5693657539725501</v>
      </c>
      <c r="V81" s="24">
        <v>1.5766969699811</v>
      </c>
      <c r="W81" s="24">
        <v>1.584485896046665</v>
      </c>
      <c r="X81" s="24">
        <v>1.593572976456491</v>
      </c>
      <c r="Y81" s="24">
        <v>1.601361902522056</v>
      </c>
      <c r="Z81" s="24">
        <v>1.609150828587621</v>
      </c>
      <c r="AA81" s="24">
        <v>1.6169397546531861</v>
      </c>
      <c r="AB81" s="24">
        <v>1.626026835063012</v>
      </c>
      <c r="AC81" s="24">
        <v>1.6338157611285771</v>
      </c>
      <c r="AD81" s="24">
        <v>1.6416046871941421</v>
      </c>
      <c r="AE81" s="24">
        <v>1.6493936132597069</v>
      </c>
      <c r="AF81" s="24">
        <v>1.6584806936695331</v>
      </c>
      <c r="AG81" s="24">
        <v>1.6662696197350979</v>
      </c>
      <c r="AH81" s="25">
        <v>1.6740585458006629</v>
      </c>
    </row>
    <row r="82" spans="1:34" x14ac:dyDescent="0.25">
      <c r="A82" s="23">
        <v>11</v>
      </c>
      <c r="B82" s="24">
        <v>1.339402330169736</v>
      </c>
      <c r="C82" s="24">
        <v>1.341722528902364</v>
      </c>
      <c r="D82" s="24">
        <v>1.3440427276349931</v>
      </c>
      <c r="E82" s="24">
        <v>1.3467496261563929</v>
      </c>
      <c r="F82" s="24">
        <v>1.3503295692446291</v>
      </c>
      <c r="G82" s="24">
        <v>1.3541614612039861</v>
      </c>
      <c r="H82" s="24">
        <v>1.357993353163343</v>
      </c>
      <c r="I82" s="24">
        <v>1.3624638937825919</v>
      </c>
      <c r="J82" s="24">
        <v>1.3662957857419491</v>
      </c>
      <c r="K82" s="24">
        <v>1.3701276777013061</v>
      </c>
      <c r="L82" s="24">
        <v>1.373959569660663</v>
      </c>
      <c r="M82" s="24">
        <v>1.378430110279913</v>
      </c>
      <c r="N82" s="24">
        <v>1.38226200223927</v>
      </c>
      <c r="O82" s="24">
        <v>1.3860938941986269</v>
      </c>
      <c r="P82" s="24">
        <v>1.3899257861579839</v>
      </c>
      <c r="Q82" s="24">
        <v>1.3943963267772339</v>
      </c>
      <c r="R82" s="24">
        <v>1.39822821873659</v>
      </c>
      <c r="S82" s="24">
        <v>1.4020601106959469</v>
      </c>
      <c r="T82" s="24">
        <v>1.4058920026553039</v>
      </c>
      <c r="U82" s="24">
        <v>1.4103625432745539</v>
      </c>
      <c r="V82" s="24">
        <v>1.4162315743284439</v>
      </c>
      <c r="W82" s="24">
        <v>1.4225080332012401</v>
      </c>
      <c r="X82" s="24">
        <v>1.4298305685528361</v>
      </c>
      <c r="Y82" s="24">
        <v>1.436107027425632</v>
      </c>
      <c r="Z82" s="24">
        <v>1.4423834862984291</v>
      </c>
      <c r="AA82" s="24">
        <v>1.448659945171225</v>
      </c>
      <c r="AB82" s="24">
        <v>1.455982480522821</v>
      </c>
      <c r="AC82" s="24">
        <v>1.462258939395618</v>
      </c>
      <c r="AD82" s="24">
        <v>1.4685353982684139</v>
      </c>
      <c r="AE82" s="24">
        <v>1.4748118571412101</v>
      </c>
      <c r="AF82" s="24">
        <v>1.4821343924928061</v>
      </c>
      <c r="AG82" s="24">
        <v>1.488410851365602</v>
      </c>
      <c r="AH82" s="25">
        <v>1.4946873102383991</v>
      </c>
    </row>
    <row r="83" spans="1:34" x14ac:dyDescent="0.25">
      <c r="A83" s="23">
        <v>11.5</v>
      </c>
      <c r="B83" s="24">
        <v>1.2244361103048871</v>
      </c>
      <c r="C83" s="24">
        <v>1.225988836793066</v>
      </c>
      <c r="D83" s="24">
        <v>1.227541563281245</v>
      </c>
      <c r="E83" s="24">
        <v>1.229353077517453</v>
      </c>
      <c r="F83" s="24">
        <v>1.2319814622028169</v>
      </c>
      <c r="G83" s="24">
        <v>1.2348249785276171</v>
      </c>
      <c r="H83" s="24">
        <v>1.237668494852417</v>
      </c>
      <c r="I83" s="24">
        <v>1.2409859305646831</v>
      </c>
      <c r="J83" s="24">
        <v>1.243829446889483</v>
      </c>
      <c r="K83" s="24">
        <v>1.246672963214283</v>
      </c>
      <c r="L83" s="24">
        <v>1.249516479539083</v>
      </c>
      <c r="M83" s="24">
        <v>1.2528339152513499</v>
      </c>
      <c r="N83" s="24">
        <v>1.2556774315761501</v>
      </c>
      <c r="O83" s="24">
        <v>1.25852094790095</v>
      </c>
      <c r="P83" s="24">
        <v>1.26136446422575</v>
      </c>
      <c r="Q83" s="24">
        <v>1.2646818999380169</v>
      </c>
      <c r="R83" s="24">
        <v>1.2675254162628169</v>
      </c>
      <c r="S83" s="24">
        <v>1.2703689325876171</v>
      </c>
      <c r="T83" s="24">
        <v>1.273212448912417</v>
      </c>
      <c r="U83" s="24">
        <v>1.2765298846246831</v>
      </c>
      <c r="V83" s="24">
        <v>1.2811738598492211</v>
      </c>
      <c r="W83" s="24">
        <v>1.2861779268537059</v>
      </c>
      <c r="X83" s="24">
        <v>1.2920160050256051</v>
      </c>
      <c r="Y83" s="24">
        <v>1.29702007203009</v>
      </c>
      <c r="Z83" s="24">
        <v>1.302024139034575</v>
      </c>
      <c r="AA83" s="24">
        <v>1.307028206039061</v>
      </c>
      <c r="AB83" s="24">
        <v>1.31286628421096</v>
      </c>
      <c r="AC83" s="24">
        <v>1.317870351215445</v>
      </c>
      <c r="AD83" s="24">
        <v>1.3228744182199299</v>
      </c>
      <c r="AE83" s="24">
        <v>1.327878485224415</v>
      </c>
      <c r="AF83" s="24">
        <v>1.3337165633963139</v>
      </c>
      <c r="AG83" s="24">
        <v>1.3387206304007999</v>
      </c>
      <c r="AH83" s="25">
        <v>1.343724697405285</v>
      </c>
    </row>
    <row r="84" spans="1:34" x14ac:dyDescent="0.25">
      <c r="A84" s="23">
        <v>12</v>
      </c>
      <c r="B84" s="24">
        <v>1.1273171018468791</v>
      </c>
      <c r="C84" s="24">
        <v>1.128291516714091</v>
      </c>
      <c r="D84" s="24">
        <v>1.129265931581303</v>
      </c>
      <c r="E84" s="24">
        <v>1.130402748926383</v>
      </c>
      <c r="F84" s="24">
        <v>1.132283466828101</v>
      </c>
      <c r="G84" s="24">
        <v>1.134345445336721</v>
      </c>
      <c r="H84" s="24">
        <v>1.136407423845341</v>
      </c>
      <c r="I84" s="24">
        <v>1.138813065438731</v>
      </c>
      <c r="J84" s="24">
        <v>1.1408750439473501</v>
      </c>
      <c r="K84" s="24">
        <v>1.1429370224559701</v>
      </c>
      <c r="L84" s="24">
        <v>1.1449990009645901</v>
      </c>
      <c r="M84" s="24">
        <v>1.14740464255798</v>
      </c>
      <c r="N84" s="24">
        <v>1.1494666210665989</v>
      </c>
      <c r="O84" s="24">
        <v>1.1515285995752189</v>
      </c>
      <c r="P84" s="24">
        <v>1.1535905780838389</v>
      </c>
      <c r="Q84" s="24">
        <v>1.1559962196772291</v>
      </c>
      <c r="R84" s="24">
        <v>1.158058198185848</v>
      </c>
      <c r="S84" s="24">
        <v>1.160120176694468</v>
      </c>
      <c r="T84" s="24">
        <v>1.162182155203088</v>
      </c>
      <c r="U84" s="24">
        <v>1.1645877967964779</v>
      </c>
      <c r="V84" s="24">
        <v>1.168228285005785</v>
      </c>
      <c r="W84" s="24">
        <v>1.1721844751552299</v>
      </c>
      <c r="X84" s="24">
        <v>1.1768000303295829</v>
      </c>
      <c r="Y84" s="24">
        <v>1.1807562204790281</v>
      </c>
      <c r="Z84" s="24">
        <v>1.184712410628473</v>
      </c>
      <c r="AA84" s="24">
        <v>1.1886686007779179</v>
      </c>
      <c r="AB84" s="24">
        <v>1.1932841559522711</v>
      </c>
      <c r="AC84" s="24">
        <v>1.197240346101716</v>
      </c>
      <c r="AD84" s="24">
        <v>1.201196536251161</v>
      </c>
      <c r="AE84" s="24">
        <v>1.2051527264006059</v>
      </c>
      <c r="AF84" s="24">
        <v>1.2097682815749591</v>
      </c>
      <c r="AG84" s="24">
        <v>1.213724471724404</v>
      </c>
      <c r="AH84" s="25">
        <v>1.2176806618738489</v>
      </c>
    </row>
    <row r="85" spans="1:34" x14ac:dyDescent="0.25">
      <c r="A85" s="23">
        <v>12.5</v>
      </c>
      <c r="B85" s="24">
        <v>1.045302984867728</v>
      </c>
      <c r="C85" s="24">
        <v>1.0458726884262679</v>
      </c>
      <c r="D85" s="24">
        <v>1.046442391984808</v>
      </c>
      <c r="E85" s="24">
        <v>1.047107046136438</v>
      </c>
      <c r="F85" s="24">
        <v>1.0484284285625529</v>
      </c>
      <c r="G85" s="24">
        <v>1.049900146762184</v>
      </c>
      <c r="H85" s="24">
        <v>1.051371864961814</v>
      </c>
      <c r="I85" s="24">
        <v>1.0530888695280489</v>
      </c>
      <c r="J85" s="24">
        <v>1.05456058772768</v>
      </c>
      <c r="K85" s="24">
        <v>1.05603230592731</v>
      </c>
      <c r="L85" s="24">
        <v>1.05750402412694</v>
      </c>
      <c r="M85" s="24">
        <v>1.059221028693176</v>
      </c>
      <c r="N85" s="24">
        <v>1.060692746892806</v>
      </c>
      <c r="O85" s="24">
        <v>1.0621644650924369</v>
      </c>
      <c r="P85" s="24">
        <v>1.0636361832920671</v>
      </c>
      <c r="Q85" s="24">
        <v>1.065353187858302</v>
      </c>
      <c r="R85" s="24">
        <v>1.0668249060579329</v>
      </c>
      <c r="S85" s="24">
        <v>1.0682966242575631</v>
      </c>
      <c r="T85" s="24">
        <v>1.0697683424571931</v>
      </c>
      <c r="U85" s="24">
        <v>1.0714853470234289</v>
      </c>
      <c r="V85" s="24">
        <v>1.0743283567204429</v>
      </c>
      <c r="W85" s="24">
        <v>1.0774456247169351</v>
      </c>
      <c r="X85" s="24">
        <v>1.081082437379508</v>
      </c>
      <c r="Y85" s="24">
        <v>1.084199705376</v>
      </c>
      <c r="Z85" s="24">
        <v>1.087316973372491</v>
      </c>
      <c r="AA85" s="24">
        <v>1.090434241368982</v>
      </c>
      <c r="AB85" s="24">
        <v>1.0940710540315559</v>
      </c>
      <c r="AC85" s="24">
        <v>1.0971883220280469</v>
      </c>
      <c r="AD85" s="24">
        <v>1.100305590024538</v>
      </c>
      <c r="AE85" s="24">
        <v>1.1034228580210299</v>
      </c>
      <c r="AF85" s="24">
        <v>1.1070596706836029</v>
      </c>
      <c r="AG85" s="24">
        <v>1.110176938680095</v>
      </c>
      <c r="AH85" s="25">
        <v>1.1132942066765861</v>
      </c>
    </row>
    <row r="86" spans="1:34" x14ac:dyDescent="0.25">
      <c r="A86" s="23">
        <v>13</v>
      </c>
      <c r="B86" s="24">
        <v>0.97588048789942738</v>
      </c>
      <c r="C86" s="24">
        <v>0.97620352015040524</v>
      </c>
      <c r="D86" s="24">
        <v>0.97652655240138297</v>
      </c>
      <c r="E86" s="24">
        <v>0.97690342336085711</v>
      </c>
      <c r="F86" s="24">
        <v>0.97783824130822516</v>
      </c>
      <c r="G86" s="24">
        <v>0.97889541639487132</v>
      </c>
      <c r="H86" s="24">
        <v>0.97995259148151737</v>
      </c>
      <c r="I86" s="24">
        <v>0.98118596241593781</v>
      </c>
      <c r="J86" s="24">
        <v>0.98224313750258396</v>
      </c>
      <c r="K86" s="24">
        <v>0.98330031258923012</v>
      </c>
      <c r="L86" s="24">
        <v>0.98435748767587616</v>
      </c>
      <c r="M86" s="24">
        <v>0.98559085861029661</v>
      </c>
      <c r="N86" s="24">
        <v>0.98664803369694276</v>
      </c>
      <c r="O86" s="24">
        <v>0.98770520878358892</v>
      </c>
      <c r="P86" s="24">
        <v>0.98876238387023496</v>
      </c>
      <c r="Q86" s="24">
        <v>0.9899957548046554</v>
      </c>
      <c r="R86" s="24">
        <v>0.99105292989130156</v>
      </c>
      <c r="S86" s="24">
        <v>0.99211010497794772</v>
      </c>
      <c r="T86" s="24">
        <v>0.99316728006459376</v>
      </c>
      <c r="U86" s="24">
        <v>0.9944006509990142</v>
      </c>
      <c r="V86" s="24">
        <v>0.99663663037548611</v>
      </c>
      <c r="W86" s="24">
        <v>0.99910837060992308</v>
      </c>
      <c r="X86" s="24">
        <v>1.0019920675501</v>
      </c>
      <c r="Y86" s="24">
        <v>1.0044638077845369</v>
      </c>
      <c r="Z86" s="24">
        <v>1.0069355480189739</v>
      </c>
      <c r="AA86" s="24">
        <v>1.0094072882534111</v>
      </c>
      <c r="AB86" s="24">
        <v>1.0122909851935871</v>
      </c>
      <c r="AC86" s="24">
        <v>1.014762725428024</v>
      </c>
      <c r="AD86" s="24">
        <v>1.017234465662461</v>
      </c>
      <c r="AE86" s="24">
        <v>1.019706205896898</v>
      </c>
      <c r="AF86" s="24">
        <v>1.0225899028370751</v>
      </c>
      <c r="AG86" s="24">
        <v>1.025061643071512</v>
      </c>
      <c r="AH86" s="25">
        <v>1.027533383305949</v>
      </c>
    </row>
    <row r="87" spans="1:34" x14ac:dyDescent="0.25">
      <c r="A87" s="23">
        <v>13.5</v>
      </c>
      <c r="B87" s="24">
        <v>0.91676538793391793</v>
      </c>
      <c r="C87" s="24">
        <v>0.91698422856725825</v>
      </c>
      <c r="D87" s="24">
        <v>0.91720306920059846</v>
      </c>
      <c r="E87" s="24">
        <v>0.91745838327282891</v>
      </c>
      <c r="F87" s="24">
        <v>0.91816384742711932</v>
      </c>
      <c r="G87" s="24">
        <v>0.91896663628559982</v>
      </c>
      <c r="H87" s="24">
        <v>0.91976942514408033</v>
      </c>
      <c r="I87" s="24">
        <v>0.92070601214564085</v>
      </c>
      <c r="J87" s="24">
        <v>0.92150880100412136</v>
      </c>
      <c r="K87" s="24">
        <v>0.92231158986260187</v>
      </c>
      <c r="L87" s="24">
        <v>0.92311437872108237</v>
      </c>
      <c r="M87" s="24">
        <v>0.92405096572264289</v>
      </c>
      <c r="N87" s="24">
        <v>0.9248537545811234</v>
      </c>
      <c r="O87" s="24">
        <v>0.92565654343960391</v>
      </c>
      <c r="P87" s="24">
        <v>0.92645933229808441</v>
      </c>
      <c r="Q87" s="24">
        <v>0.92739591929964493</v>
      </c>
      <c r="R87" s="24">
        <v>0.92819870815812544</v>
      </c>
      <c r="S87" s="24">
        <v>0.92900149701660595</v>
      </c>
      <c r="T87" s="24">
        <v>0.92980428587508646</v>
      </c>
      <c r="U87" s="24">
        <v>0.93074087287664697</v>
      </c>
      <c r="V87" s="24">
        <v>0.93254470981314097</v>
      </c>
      <c r="W87" s="24">
        <v>0.9345487563652376</v>
      </c>
      <c r="X87" s="24">
        <v>0.93688681067601709</v>
      </c>
      <c r="Y87" s="24">
        <v>0.93889085722811372</v>
      </c>
      <c r="Z87" s="24">
        <v>0.94089490378021035</v>
      </c>
      <c r="AA87" s="24">
        <v>0.94289895033230697</v>
      </c>
      <c r="AB87" s="24">
        <v>0.94523700464308646</v>
      </c>
      <c r="AC87" s="24">
        <v>0.94724105119518309</v>
      </c>
      <c r="AD87" s="24">
        <v>0.94924509774727972</v>
      </c>
      <c r="AE87" s="24">
        <v>0.95124914429937635</v>
      </c>
      <c r="AF87" s="24">
        <v>0.95358719861015584</v>
      </c>
      <c r="AG87" s="24">
        <v>0.95559124516225247</v>
      </c>
      <c r="AH87" s="25">
        <v>0.9575952917143491</v>
      </c>
    </row>
    <row r="88" spans="1:34" x14ac:dyDescent="0.25">
      <c r="A88" s="23">
        <v>14</v>
      </c>
      <c r="B88" s="24">
        <v>0.86590251042310551</v>
      </c>
      <c r="C88" s="24">
        <v>0.86614407881754651</v>
      </c>
      <c r="D88" s="24">
        <v>0.86638564721198763</v>
      </c>
      <c r="E88" s="24">
        <v>0.86666747700550206</v>
      </c>
      <c r="F88" s="24">
        <v>0.86728523774119903</v>
      </c>
      <c r="G88" s="24">
        <v>0.8679782369451472</v>
      </c>
      <c r="H88" s="24">
        <v>0.86867123614909547</v>
      </c>
      <c r="I88" s="24">
        <v>0.86947973522036825</v>
      </c>
      <c r="J88" s="24">
        <v>0.87017273442431642</v>
      </c>
      <c r="K88" s="24">
        <v>0.87086573362826458</v>
      </c>
      <c r="L88" s="24">
        <v>0.87155873283221286</v>
      </c>
      <c r="M88" s="24">
        <v>0.87236723190348564</v>
      </c>
      <c r="N88" s="24">
        <v>0.8730602311074338</v>
      </c>
      <c r="O88" s="24">
        <v>0.87375323031138197</v>
      </c>
      <c r="P88" s="24">
        <v>0.87444622951533024</v>
      </c>
      <c r="Q88" s="24">
        <v>0.87525472858660303</v>
      </c>
      <c r="R88" s="24">
        <v>0.87594772779055119</v>
      </c>
      <c r="S88" s="24">
        <v>0.87664072699449935</v>
      </c>
      <c r="T88" s="24">
        <v>0.87733372619844763</v>
      </c>
      <c r="U88" s="24">
        <v>0.87814222526972041</v>
      </c>
      <c r="V88" s="24">
        <v>0.87967324733561436</v>
      </c>
      <c r="W88" s="24">
        <v>0.88137187397389738</v>
      </c>
      <c r="X88" s="24">
        <v>0.8833536050518942</v>
      </c>
      <c r="Y88" s="24">
        <v>0.88505223169017722</v>
      </c>
      <c r="Z88" s="24">
        <v>0.88675085832846023</v>
      </c>
      <c r="AA88" s="24">
        <v>0.88844948496674325</v>
      </c>
      <c r="AB88" s="24">
        <v>0.89043121604474007</v>
      </c>
      <c r="AC88" s="24">
        <v>0.89212984268302309</v>
      </c>
      <c r="AD88" s="24">
        <v>0.89382846932130611</v>
      </c>
      <c r="AE88" s="24">
        <v>0.89552709595958913</v>
      </c>
      <c r="AF88" s="24">
        <v>0.89750882703758594</v>
      </c>
      <c r="AG88" s="24">
        <v>0.89920745367586896</v>
      </c>
      <c r="AH88" s="25">
        <v>0.90090608031415198</v>
      </c>
    </row>
    <row r="89" spans="1:34" x14ac:dyDescent="0.25">
      <c r="A89" s="23">
        <v>14.5</v>
      </c>
      <c r="B89" s="24">
        <v>0.82146572927884409</v>
      </c>
      <c r="C89" s="24">
        <v>0.821841384501938</v>
      </c>
      <c r="D89" s="24">
        <v>0.82221703972503191</v>
      </c>
      <c r="E89" s="24">
        <v>0.82265530415197485</v>
      </c>
      <c r="F89" s="24">
        <v>0.82331145153237595</v>
      </c>
      <c r="G89" s="24">
        <v>0.82402369734423853</v>
      </c>
      <c r="H89" s="24">
        <v>0.8247359431561011</v>
      </c>
      <c r="I89" s="24">
        <v>0.82556689660327409</v>
      </c>
      <c r="J89" s="24">
        <v>0.82627914241513667</v>
      </c>
      <c r="K89" s="24">
        <v>0.82699138822699925</v>
      </c>
      <c r="L89" s="24">
        <v>0.82770363403886182</v>
      </c>
      <c r="M89" s="24">
        <v>0.82853458748603481</v>
      </c>
      <c r="N89" s="24">
        <v>0.82924683329789739</v>
      </c>
      <c r="O89" s="24">
        <v>0.82995907910975997</v>
      </c>
      <c r="P89" s="24">
        <v>0.83067132492162254</v>
      </c>
      <c r="Q89" s="24">
        <v>0.83150227836879553</v>
      </c>
      <c r="R89" s="24">
        <v>0.83221452418065811</v>
      </c>
      <c r="S89" s="24">
        <v>0.83292676999252069</v>
      </c>
      <c r="T89" s="24">
        <v>0.83363901580438327</v>
      </c>
      <c r="U89" s="24">
        <v>0.83446996925155625</v>
      </c>
      <c r="V89" s="24">
        <v>0.83587194370504381</v>
      </c>
      <c r="W89" s="24">
        <v>0.8374118638868564</v>
      </c>
      <c r="X89" s="24">
        <v>0.83920843743230444</v>
      </c>
      <c r="Y89" s="24">
        <v>0.84074835761411704</v>
      </c>
      <c r="Z89" s="24">
        <v>0.84228827779592963</v>
      </c>
      <c r="AA89" s="24">
        <v>0.84382819797774222</v>
      </c>
      <c r="AB89" s="24">
        <v>0.84562477152319027</v>
      </c>
      <c r="AC89" s="24">
        <v>0.84716469170500286</v>
      </c>
      <c r="AD89" s="24">
        <v>0.84870461188681545</v>
      </c>
      <c r="AE89" s="24">
        <v>0.85024453206862804</v>
      </c>
      <c r="AF89" s="24">
        <v>0.85204110561407609</v>
      </c>
      <c r="AG89" s="24">
        <v>0.85358102579588868</v>
      </c>
      <c r="AH89" s="25">
        <v>0.85512094597770127</v>
      </c>
    </row>
    <row r="90" spans="1:34" x14ac:dyDescent="0.25">
      <c r="A90" s="23">
        <v>15</v>
      </c>
      <c r="B90" s="24">
        <v>0.78185796687296583</v>
      </c>
      <c r="C90" s="24">
        <v>0.78246350768107897</v>
      </c>
      <c r="D90" s="24">
        <v>0.78306904848919212</v>
      </c>
      <c r="E90" s="24">
        <v>0.7837755127653242</v>
      </c>
      <c r="F90" s="24">
        <v>0.78458057654254154</v>
      </c>
      <c r="G90" s="24">
        <v>0.78542554491357985</v>
      </c>
      <c r="H90" s="24">
        <v>0.78627051328461817</v>
      </c>
      <c r="I90" s="24">
        <v>0.78725630971749616</v>
      </c>
      <c r="J90" s="24">
        <v>0.78810127808853436</v>
      </c>
      <c r="K90" s="24">
        <v>0.78894624645957268</v>
      </c>
      <c r="L90" s="24">
        <v>0.78979121483061099</v>
      </c>
      <c r="M90" s="24">
        <v>0.79077701126348898</v>
      </c>
      <c r="N90" s="24">
        <v>0.79162197963452718</v>
      </c>
      <c r="O90" s="24">
        <v>0.7924669480055655</v>
      </c>
      <c r="P90" s="24">
        <v>0.79331191637660381</v>
      </c>
      <c r="Q90" s="24">
        <v>0.7942977128094818</v>
      </c>
      <c r="R90" s="24">
        <v>0.79514268118052001</v>
      </c>
      <c r="S90" s="24">
        <v>0.79598764955155832</v>
      </c>
      <c r="T90" s="24">
        <v>0.79683261792259663</v>
      </c>
      <c r="U90" s="24">
        <v>0.79781841435547463</v>
      </c>
      <c r="V90" s="24">
        <v>0.79921954814356289</v>
      </c>
      <c r="W90" s="24">
        <v>0.80073191501506125</v>
      </c>
      <c r="X90" s="24">
        <v>0.80249634303180939</v>
      </c>
      <c r="Y90" s="24">
        <v>0.80400870990330775</v>
      </c>
      <c r="Z90" s="24">
        <v>0.805521076774806</v>
      </c>
      <c r="AA90" s="24">
        <v>0.80703344364630436</v>
      </c>
      <c r="AB90" s="24">
        <v>0.8087978716630525</v>
      </c>
      <c r="AC90" s="24">
        <v>0.81031023853455086</v>
      </c>
      <c r="AD90" s="24">
        <v>0.81182260540604911</v>
      </c>
      <c r="AE90" s="24">
        <v>0.81333497227754747</v>
      </c>
      <c r="AF90" s="24">
        <v>0.81509940029429562</v>
      </c>
      <c r="AG90" s="24">
        <v>0.81661176716579398</v>
      </c>
      <c r="AH90" s="25">
        <v>0.81812413403729223</v>
      </c>
    </row>
    <row r="91" spans="1:34" x14ac:dyDescent="0.25">
      <c r="A91" s="23">
        <v>15.5</v>
      </c>
      <c r="B91" s="24">
        <v>0.74571119403724784</v>
      </c>
      <c r="C91" s="24">
        <v>0.74662685887556046</v>
      </c>
      <c r="D91" s="24">
        <v>0.74754252371387298</v>
      </c>
      <c r="E91" s="24">
        <v>0.74861079935857111</v>
      </c>
      <c r="F91" s="24">
        <v>0.74965974897353116</v>
      </c>
      <c r="G91" s="24">
        <v>0.75073535554382065</v>
      </c>
      <c r="H91" s="24">
        <v>0.75181096211411025</v>
      </c>
      <c r="I91" s="24">
        <v>0.75306583644611469</v>
      </c>
      <c r="J91" s="24">
        <v>0.75414144301640429</v>
      </c>
      <c r="K91" s="24">
        <v>0.75521704958669378</v>
      </c>
      <c r="L91" s="24">
        <v>0.75629265615698338</v>
      </c>
      <c r="M91" s="24">
        <v>0.75754753048898782</v>
      </c>
      <c r="N91" s="24">
        <v>0.75862313705927742</v>
      </c>
      <c r="O91" s="24">
        <v>0.75969874362956691</v>
      </c>
      <c r="P91" s="24">
        <v>0.76077435019985651</v>
      </c>
      <c r="Q91" s="24">
        <v>0.76202922453186095</v>
      </c>
      <c r="R91" s="24">
        <v>0.76310483110215055</v>
      </c>
      <c r="S91" s="24">
        <v>0.76418043767244004</v>
      </c>
      <c r="T91" s="24">
        <v>0.76525604424272964</v>
      </c>
      <c r="U91" s="24">
        <v>0.76651091857473408</v>
      </c>
      <c r="V91" s="24">
        <v>0.76802385833324327</v>
      </c>
      <c r="W91" s="24">
        <v>0.76962426472939627</v>
      </c>
      <c r="X91" s="24">
        <v>0.77149140552490814</v>
      </c>
      <c r="Y91" s="24">
        <v>0.77309181192106113</v>
      </c>
      <c r="Z91" s="24">
        <v>0.77469221831721424</v>
      </c>
      <c r="AA91" s="24">
        <v>0.77629262471336724</v>
      </c>
      <c r="AB91" s="24">
        <v>0.77815976550887911</v>
      </c>
      <c r="AC91" s="24">
        <v>0.77976017190503211</v>
      </c>
      <c r="AD91" s="24">
        <v>0.78136057830118522</v>
      </c>
      <c r="AE91" s="24">
        <v>0.78296098469733821</v>
      </c>
      <c r="AF91" s="24">
        <v>0.78482812549285008</v>
      </c>
      <c r="AG91" s="24">
        <v>0.78642853188900308</v>
      </c>
      <c r="AH91" s="25">
        <v>0.78802893828515619</v>
      </c>
    </row>
    <row r="92" spans="1:34" x14ac:dyDescent="0.25">
      <c r="A92" s="23">
        <v>16</v>
      </c>
      <c r="B92" s="24">
        <v>0.71188643006345242</v>
      </c>
      <c r="C92" s="24">
        <v>0.71317689706595877</v>
      </c>
      <c r="D92" s="24">
        <v>0.71446736406846523</v>
      </c>
      <c r="E92" s="24">
        <v>0.71597290890472265</v>
      </c>
      <c r="F92" s="24">
        <v>0.7173451534871651</v>
      </c>
      <c r="G92" s="24">
        <v>0.71873375358559477</v>
      </c>
      <c r="H92" s="24">
        <v>0.72012235368402444</v>
      </c>
      <c r="I92" s="24">
        <v>0.7217423871321923</v>
      </c>
      <c r="J92" s="24">
        <v>0.72313098723062197</v>
      </c>
      <c r="K92" s="24">
        <v>0.72451958732905164</v>
      </c>
      <c r="L92" s="24">
        <v>0.72590818742748131</v>
      </c>
      <c r="M92" s="24">
        <v>0.72752822087564917</v>
      </c>
      <c r="N92" s="24">
        <v>0.72891682097407884</v>
      </c>
      <c r="O92" s="24">
        <v>0.73030542107250851</v>
      </c>
      <c r="P92" s="24">
        <v>0.73169402117093818</v>
      </c>
      <c r="Q92" s="24">
        <v>0.73331405461910604</v>
      </c>
      <c r="R92" s="24">
        <v>0.73470265471753571</v>
      </c>
      <c r="S92" s="24">
        <v>0.73609125481596538</v>
      </c>
      <c r="T92" s="24">
        <v>0.73747985491439505</v>
      </c>
      <c r="U92" s="24">
        <v>0.73909988836256291</v>
      </c>
      <c r="V92" s="24">
        <v>0.74082172041612826</v>
      </c>
      <c r="W92" s="24">
        <v>0.74261019886072077</v>
      </c>
      <c r="X92" s="24">
        <v>0.74469675704607874</v>
      </c>
      <c r="Y92" s="24">
        <v>0.74648523549067125</v>
      </c>
      <c r="Z92" s="24">
        <v>0.74827371393526376</v>
      </c>
      <c r="AA92" s="24">
        <v>0.75006219237985627</v>
      </c>
      <c r="AB92" s="24">
        <v>0.75214875056521424</v>
      </c>
      <c r="AC92" s="24">
        <v>0.75393722900980675</v>
      </c>
      <c r="AD92" s="24">
        <v>0.75572570745439926</v>
      </c>
      <c r="AE92" s="24">
        <v>0.75751418589899178</v>
      </c>
      <c r="AF92" s="24">
        <v>0.75960074408434974</v>
      </c>
      <c r="AG92" s="24">
        <v>0.76138922252894226</v>
      </c>
      <c r="AH92" s="25">
        <v>0.76317770097353477</v>
      </c>
    </row>
    <row r="93" spans="1:34" x14ac:dyDescent="0.25">
      <c r="A93" s="23">
        <v>16.5</v>
      </c>
      <c r="B93" s="24">
        <v>0.67947374270328498</v>
      </c>
      <c r="C93" s="24">
        <v>0.68118812969279408</v>
      </c>
      <c r="D93" s="24">
        <v>0.68290251668230317</v>
      </c>
      <c r="E93" s="24">
        <v>0.68490263483673053</v>
      </c>
      <c r="F93" s="24">
        <v>0.68666202320520986</v>
      </c>
      <c r="G93" s="24">
        <v>0.68843041184948328</v>
      </c>
      <c r="H93" s="24">
        <v>0.6901988004937567</v>
      </c>
      <c r="I93" s="24">
        <v>0.69226192057874236</v>
      </c>
      <c r="J93" s="24">
        <v>0.69403030922301578</v>
      </c>
      <c r="K93" s="24">
        <v>0.69579869786728921</v>
      </c>
      <c r="L93" s="24">
        <v>0.69756708651156263</v>
      </c>
      <c r="M93" s="24">
        <v>0.69963020659654829</v>
      </c>
      <c r="N93" s="24">
        <v>0.70139859524082171</v>
      </c>
      <c r="O93" s="24">
        <v>0.70316698388509513</v>
      </c>
      <c r="P93" s="24">
        <v>0.70493537252936855</v>
      </c>
      <c r="Q93" s="24">
        <v>0.70699849261435421</v>
      </c>
      <c r="R93" s="24">
        <v>0.70876688125862763</v>
      </c>
      <c r="S93" s="24">
        <v>0.71053526990290106</v>
      </c>
      <c r="T93" s="24">
        <v>0.71230365854717448</v>
      </c>
      <c r="U93" s="24">
        <v>0.71436677863216014</v>
      </c>
      <c r="V93" s="24">
        <v>0.71637902899423112</v>
      </c>
      <c r="W93" s="24">
        <v>0.71844005169986169</v>
      </c>
      <c r="X93" s="24">
        <v>0.720844578189764</v>
      </c>
      <c r="Y93" s="24">
        <v>0.72290560089539457</v>
      </c>
      <c r="Z93" s="24">
        <v>0.72496662360102504</v>
      </c>
      <c r="AA93" s="24">
        <v>0.72702764630665562</v>
      </c>
      <c r="AB93" s="24">
        <v>0.72943217279655792</v>
      </c>
      <c r="AC93" s="24">
        <v>0.7314931955021885</v>
      </c>
      <c r="AD93" s="24">
        <v>0.73355421820781896</v>
      </c>
      <c r="AE93" s="24">
        <v>0.73561524091344954</v>
      </c>
      <c r="AF93" s="24">
        <v>0.73801976740335185</v>
      </c>
      <c r="AG93" s="24">
        <v>0.74008079010898242</v>
      </c>
      <c r="AH93" s="25">
        <v>0.74214181281461289</v>
      </c>
    </row>
    <row r="94" spans="1:34" x14ac:dyDescent="0.25">
      <c r="A94" s="23">
        <v>17</v>
      </c>
      <c r="B94" s="24">
        <v>0.64779224816840186</v>
      </c>
      <c r="C94" s="24">
        <v>0.64996411265653609</v>
      </c>
      <c r="D94" s="24">
        <v>0.65213597714467031</v>
      </c>
      <c r="E94" s="24">
        <v>0.65466981904749355</v>
      </c>
      <c r="F94" s="24">
        <v>0.65686463970937825</v>
      </c>
      <c r="G94" s="24">
        <v>0.65906405160601311</v>
      </c>
      <c r="H94" s="24">
        <v>0.66126346350264809</v>
      </c>
      <c r="I94" s="24">
        <v>0.66382944404872202</v>
      </c>
      <c r="J94" s="24">
        <v>0.66602885594535688</v>
      </c>
      <c r="K94" s="24">
        <v>0.66822826784199174</v>
      </c>
      <c r="L94" s="24">
        <v>0.67042767973862671</v>
      </c>
      <c r="M94" s="24">
        <v>0.67299366028470065</v>
      </c>
      <c r="N94" s="24">
        <v>0.67519307218133551</v>
      </c>
      <c r="O94" s="24">
        <v>0.67739248407797037</v>
      </c>
      <c r="P94" s="24">
        <v>0.67959189597460534</v>
      </c>
      <c r="Q94" s="24">
        <v>0.68215787652067927</v>
      </c>
      <c r="R94" s="24">
        <v>0.68435728841731414</v>
      </c>
      <c r="S94" s="24">
        <v>0.686556700313949</v>
      </c>
      <c r="T94" s="24">
        <v>0.68875611221058397</v>
      </c>
      <c r="U94" s="24">
        <v>0.6913220927566579</v>
      </c>
      <c r="V94" s="24">
        <v>0.69369072712949642</v>
      </c>
      <c r="W94" s="24">
        <v>0.69609320599757563</v>
      </c>
      <c r="X94" s="24">
        <v>0.69889609801033459</v>
      </c>
      <c r="Y94" s="24">
        <v>0.70129857687841379</v>
      </c>
      <c r="Z94" s="24">
        <v>0.703701055746493</v>
      </c>
      <c r="AA94" s="24">
        <v>0.7061035346145722</v>
      </c>
      <c r="AB94" s="24">
        <v>0.70890642662733117</v>
      </c>
      <c r="AC94" s="24">
        <v>0.71130890549541037</v>
      </c>
      <c r="AD94" s="24">
        <v>0.71371138436348958</v>
      </c>
      <c r="AE94" s="24">
        <v>0.71611386323156878</v>
      </c>
      <c r="AF94" s="24">
        <v>0.71891675524432774</v>
      </c>
      <c r="AG94" s="24">
        <v>0.72131923411240695</v>
      </c>
      <c r="AH94" s="25">
        <v>0.72372171298048615</v>
      </c>
    </row>
    <row r="95" spans="1:34" x14ac:dyDescent="0.25">
      <c r="A95" s="23">
        <v>17.5</v>
      </c>
      <c r="B95" s="24">
        <v>0.6163901111304636</v>
      </c>
      <c r="C95" s="24">
        <v>0.61903745031765955</v>
      </c>
      <c r="D95" s="24">
        <v>0.6216847895048554</v>
      </c>
      <c r="E95" s="24">
        <v>0.62477335188991734</v>
      </c>
      <c r="F95" s="24">
        <v>0.62743633304138946</v>
      </c>
      <c r="G95" s="24">
        <v>0.63010244258571679</v>
      </c>
      <c r="H95" s="24">
        <v>0.63276855213004413</v>
      </c>
      <c r="I95" s="24">
        <v>0.63587901326509277</v>
      </c>
      <c r="J95" s="24">
        <v>0.63854512280942011</v>
      </c>
      <c r="K95" s="24">
        <v>0.64121123235374744</v>
      </c>
      <c r="L95" s="24">
        <v>0.64387734189807477</v>
      </c>
      <c r="M95" s="24">
        <v>0.64698780303312342</v>
      </c>
      <c r="N95" s="24">
        <v>0.64965391257745075</v>
      </c>
      <c r="O95" s="24">
        <v>0.65232002212177809</v>
      </c>
      <c r="P95" s="24">
        <v>0.65498613166610542</v>
      </c>
      <c r="Q95" s="24">
        <v>0.65809659280115407</v>
      </c>
      <c r="R95" s="24">
        <v>0.6607627023454814</v>
      </c>
      <c r="S95" s="24">
        <v>0.66342881188980873</v>
      </c>
      <c r="T95" s="24">
        <v>0.66609492143413607</v>
      </c>
      <c r="U95" s="24">
        <v>0.66920538256918471</v>
      </c>
      <c r="V95" s="24">
        <v>0.67198080634386936</v>
      </c>
      <c r="W95" s="24">
        <v>0.67477809296462554</v>
      </c>
      <c r="X95" s="24">
        <v>0.67804159402217445</v>
      </c>
      <c r="Y95" s="24">
        <v>0.68083888064293052</v>
      </c>
      <c r="Z95" s="24">
        <v>0.6836361672636867</v>
      </c>
      <c r="AA95" s="24">
        <v>0.68643345388444288</v>
      </c>
      <c r="AB95" s="24">
        <v>0.68969695494199179</v>
      </c>
      <c r="AC95" s="24">
        <v>0.69249424156274786</v>
      </c>
      <c r="AD95" s="24">
        <v>0.69529152818350404</v>
      </c>
      <c r="AE95" s="24">
        <v>0.69808881480426022</v>
      </c>
      <c r="AF95" s="24">
        <v>0.70135231586180913</v>
      </c>
      <c r="AG95" s="24">
        <v>0.7041496024825652</v>
      </c>
      <c r="AH95" s="25">
        <v>0.70694688910332137</v>
      </c>
    </row>
    <row r="96" spans="1:34" x14ac:dyDescent="0.25">
      <c r="A96" s="23">
        <v>18</v>
      </c>
      <c r="B96" s="24">
        <v>0.5850445447210284</v>
      </c>
      <c r="C96" s="24">
        <v>0.58816979549653758</v>
      </c>
      <c r="D96" s="24">
        <v>0.59129504627204676</v>
      </c>
      <c r="E96" s="24">
        <v>0.59494117217680742</v>
      </c>
      <c r="F96" s="24">
        <v>0.59808948170286347</v>
      </c>
      <c r="G96" s="24">
        <v>0.60124240297902887</v>
      </c>
      <c r="H96" s="24">
        <v>0.60439532425519438</v>
      </c>
      <c r="I96" s="24">
        <v>0.6080737324107206</v>
      </c>
      <c r="J96" s="24">
        <v>0.611226653686886</v>
      </c>
      <c r="K96" s="24">
        <v>0.6143795749630514</v>
      </c>
      <c r="L96" s="24">
        <v>0.61753249623921691</v>
      </c>
      <c r="M96" s="24">
        <v>0.62121090439474314</v>
      </c>
      <c r="N96" s="24">
        <v>0.62436382567090853</v>
      </c>
      <c r="O96" s="24">
        <v>0.62751674694707393</v>
      </c>
      <c r="P96" s="24">
        <v>0.63066966822323944</v>
      </c>
      <c r="Q96" s="24">
        <v>0.63434807637876567</v>
      </c>
      <c r="R96" s="24">
        <v>0.63750099765493107</v>
      </c>
      <c r="S96" s="24">
        <v>0.64065391893109647</v>
      </c>
      <c r="T96" s="24">
        <v>0.64380684020726198</v>
      </c>
      <c r="U96" s="24">
        <v>0.6474852483627882</v>
      </c>
      <c r="V96" s="24">
        <v>0.65070230661921069</v>
      </c>
      <c r="W96" s="24">
        <v>0.65393219227168464</v>
      </c>
      <c r="X96" s="24">
        <v>0.65770039219957077</v>
      </c>
      <c r="Y96" s="24">
        <v>0.66093027785204472</v>
      </c>
      <c r="Z96" s="24">
        <v>0.66416016350451856</v>
      </c>
      <c r="AA96" s="24">
        <v>0.66739004915699252</v>
      </c>
      <c r="AB96" s="24">
        <v>0.67115824908487864</v>
      </c>
      <c r="AC96" s="24">
        <v>0.6743881347373526</v>
      </c>
      <c r="AD96" s="24">
        <v>0.67761802038982644</v>
      </c>
      <c r="AE96" s="24">
        <v>0.68084790604230039</v>
      </c>
      <c r="AF96" s="24">
        <v>0.68461610597018652</v>
      </c>
      <c r="AG96" s="24">
        <v>0.68784599162266047</v>
      </c>
      <c r="AH96" s="25">
        <v>0.69107587727513431</v>
      </c>
    </row>
    <row r="97" spans="1:34" x14ac:dyDescent="0.25">
      <c r="A97" s="23">
        <v>18.5</v>
      </c>
      <c r="B97" s="24">
        <v>0.55376181053165818</v>
      </c>
      <c r="C97" s="24">
        <v>0.55735184947354433</v>
      </c>
      <c r="D97" s="24">
        <v>0.56094188841543047</v>
      </c>
      <c r="E97" s="24">
        <v>0.56513026718096426</v>
      </c>
      <c r="F97" s="24">
        <v>0.5687655126554152</v>
      </c>
      <c r="G97" s="24">
        <v>0.57240979943637904</v>
      </c>
      <c r="H97" s="24">
        <v>0.57605408621734289</v>
      </c>
      <c r="I97" s="24">
        <v>0.58030575412846741</v>
      </c>
      <c r="J97" s="24">
        <v>0.58395004090943137</v>
      </c>
      <c r="K97" s="24">
        <v>0.58759432769039521</v>
      </c>
      <c r="L97" s="24">
        <v>0.59123861447135906</v>
      </c>
      <c r="M97" s="24">
        <v>0.59549028238248358</v>
      </c>
      <c r="N97" s="24">
        <v>0.59913456916344754</v>
      </c>
      <c r="O97" s="24">
        <v>0.60277885594441138</v>
      </c>
      <c r="P97" s="24">
        <v>0.60642314272537523</v>
      </c>
      <c r="Q97" s="24">
        <v>0.61067481063649975</v>
      </c>
      <c r="R97" s="24">
        <v>0.61431909741746371</v>
      </c>
      <c r="S97" s="24">
        <v>0.61796338419842756</v>
      </c>
      <c r="T97" s="24">
        <v>0.6216076709793914</v>
      </c>
      <c r="U97" s="24">
        <v>0.62585933889051593</v>
      </c>
      <c r="V97" s="24">
        <v>0.62953731639738009</v>
      </c>
      <c r="W97" s="24">
        <v>0.6332220320494244</v>
      </c>
      <c r="X97" s="24">
        <v>0.63752086697680932</v>
      </c>
      <c r="Y97" s="24">
        <v>0.64120558262885352</v>
      </c>
      <c r="Z97" s="24">
        <v>0.64489029828089772</v>
      </c>
      <c r="AA97" s="24">
        <v>0.64857501393294203</v>
      </c>
      <c r="AB97" s="24">
        <v>0.65287384886032696</v>
      </c>
      <c r="AC97" s="24">
        <v>0.65655856451237116</v>
      </c>
      <c r="AD97" s="24">
        <v>0.66024328016441536</v>
      </c>
      <c r="AE97" s="24">
        <v>0.66392799581645967</v>
      </c>
      <c r="AF97" s="24">
        <v>0.66822683074384459</v>
      </c>
      <c r="AG97" s="24">
        <v>0.67191154639588879</v>
      </c>
      <c r="AH97" s="25">
        <v>0.67559626204793299</v>
      </c>
    </row>
    <row r="98" spans="1:34" x14ac:dyDescent="0.25">
      <c r="A98" s="23">
        <v>19</v>
      </c>
      <c r="B98" s="24">
        <v>0.52277721861387361</v>
      </c>
      <c r="C98" s="24">
        <v>0.52680336198901623</v>
      </c>
      <c r="D98" s="24">
        <v>0.53082950536415874</v>
      </c>
      <c r="E98" s="24">
        <v>0.53552667263515852</v>
      </c>
      <c r="F98" s="24">
        <v>0.53963490132062886</v>
      </c>
      <c r="G98" s="24">
        <v>0.54375954706816476</v>
      </c>
      <c r="H98" s="24">
        <v>0.54788419281570067</v>
      </c>
      <c r="I98" s="24">
        <v>0.55269627952115929</v>
      </c>
      <c r="J98" s="24">
        <v>0.5568209252686952</v>
      </c>
      <c r="K98" s="24">
        <v>0.5609455710162311</v>
      </c>
      <c r="L98" s="24">
        <v>0.56507021676376701</v>
      </c>
      <c r="M98" s="24">
        <v>0.56988230346922564</v>
      </c>
      <c r="N98" s="24">
        <v>0.57400694921676154</v>
      </c>
      <c r="O98" s="24">
        <v>0.57813159496429745</v>
      </c>
      <c r="P98" s="24">
        <v>0.58225624071183335</v>
      </c>
      <c r="Q98" s="24">
        <v>0.58706832741729198</v>
      </c>
      <c r="R98" s="24">
        <v>0.59119297316482788</v>
      </c>
      <c r="S98" s="24">
        <v>0.59531761891236379</v>
      </c>
      <c r="T98" s="24">
        <v>0.59944226465989969</v>
      </c>
      <c r="U98" s="24">
        <v>0.60425435136535832</v>
      </c>
      <c r="V98" s="24">
        <v>0.60839697258018455</v>
      </c>
      <c r="W98" s="24">
        <v>0.61254318888846881</v>
      </c>
      <c r="X98" s="24">
        <v>0.61738044124813374</v>
      </c>
      <c r="Y98" s="24">
        <v>0.62152665755641801</v>
      </c>
      <c r="Z98" s="24">
        <v>0.62567287386470238</v>
      </c>
      <c r="AA98" s="24">
        <v>0.62981909017298665</v>
      </c>
      <c r="AB98" s="24">
        <v>0.63465634253265157</v>
      </c>
      <c r="AC98" s="24">
        <v>0.63880255884093584</v>
      </c>
      <c r="AD98" s="24">
        <v>0.64294877514922022</v>
      </c>
      <c r="AE98" s="24">
        <v>0.64709499145750449</v>
      </c>
      <c r="AF98" s="24">
        <v>0.65193224381716941</v>
      </c>
      <c r="AG98" s="24">
        <v>0.65607846012545368</v>
      </c>
      <c r="AH98" s="25">
        <v>0.66022467643373806</v>
      </c>
    </row>
    <row r="99" spans="1:34" x14ac:dyDescent="0.25">
      <c r="A99" s="23">
        <v>19.5</v>
      </c>
      <c r="B99" s="24">
        <v>0.4925551274791502</v>
      </c>
      <c r="C99" s="24">
        <v>0.49697313124324261</v>
      </c>
      <c r="D99" s="24">
        <v>0.50139113500733501</v>
      </c>
      <c r="E99" s="24">
        <v>0.50654547273210948</v>
      </c>
      <c r="F99" s="24">
        <v>0.51109717158003831</v>
      </c>
      <c r="G99" s="24">
        <v>0.51567560944473456</v>
      </c>
      <c r="H99" s="24">
        <v>0.5202540473094307</v>
      </c>
      <c r="I99" s="24">
        <v>0.52559555815157621</v>
      </c>
      <c r="J99" s="24">
        <v>0.53017399601627235</v>
      </c>
      <c r="K99" s="24">
        <v>0.5347524338809686</v>
      </c>
      <c r="L99" s="24">
        <v>0.53933087174566474</v>
      </c>
      <c r="M99" s="24">
        <v>0.54467238258781026</v>
      </c>
      <c r="N99" s="24">
        <v>0.54925082045250639</v>
      </c>
      <c r="O99" s="24">
        <v>0.55382925831720264</v>
      </c>
      <c r="P99" s="24">
        <v>0.55840769618189878</v>
      </c>
      <c r="Q99" s="24">
        <v>0.5637492070240443</v>
      </c>
      <c r="R99" s="24">
        <v>0.56832764488874044</v>
      </c>
      <c r="S99" s="24">
        <v>0.57290608275343669</v>
      </c>
      <c r="T99" s="24">
        <v>0.57748452061813282</v>
      </c>
      <c r="U99" s="24">
        <v>0.58282603146027834</v>
      </c>
      <c r="V99" s="24">
        <v>0.58742146052940003</v>
      </c>
      <c r="W99" s="24">
        <v>0.59202028783940674</v>
      </c>
      <c r="X99" s="24">
        <v>0.59738558636774797</v>
      </c>
      <c r="Y99" s="24">
        <v>0.60198441367775468</v>
      </c>
      <c r="Z99" s="24">
        <v>0.60658324098776151</v>
      </c>
      <c r="AA99" s="24">
        <v>0.61118206829776822</v>
      </c>
      <c r="AB99" s="24">
        <v>0.61654736682610944</v>
      </c>
      <c r="AC99" s="24">
        <v>0.62114619413611616</v>
      </c>
      <c r="AD99" s="24">
        <v>0.62574502144612298</v>
      </c>
      <c r="AE99" s="24">
        <v>0.6303438487561297</v>
      </c>
      <c r="AF99" s="24">
        <v>0.63570914728447092</v>
      </c>
      <c r="AG99" s="24">
        <v>0.64030797459447764</v>
      </c>
      <c r="AH99" s="25">
        <v>0.64490680190448446</v>
      </c>
    </row>
    <row r="100" spans="1:34" x14ac:dyDescent="0.25">
      <c r="A100" s="23">
        <v>20</v>
      </c>
      <c r="B100" s="24">
        <v>0.46378894409890781</v>
      </c>
      <c r="C100" s="24">
        <v>0.46853900389645609</v>
      </c>
      <c r="D100" s="24">
        <v>0.47328906369400459</v>
      </c>
      <c r="E100" s="24">
        <v>0.47883080012447771</v>
      </c>
      <c r="F100" s="24">
        <v>0.48378089577511701</v>
      </c>
      <c r="G100" s="24">
        <v>0.48877099859637441</v>
      </c>
      <c r="H100" s="24">
        <v>0.49376110141763191</v>
      </c>
      <c r="I100" s="24">
        <v>0.49958288804243223</v>
      </c>
      <c r="J100" s="24">
        <v>0.50457299086368967</v>
      </c>
      <c r="K100" s="24">
        <v>0.50956309368494712</v>
      </c>
      <c r="L100" s="24">
        <v>0.51455319650620457</v>
      </c>
      <c r="M100" s="24">
        <v>0.52037498313100494</v>
      </c>
      <c r="N100" s="24">
        <v>0.52536508595226239</v>
      </c>
      <c r="O100" s="24">
        <v>0.53035518877351984</v>
      </c>
      <c r="P100" s="24">
        <v>0.53534529159477728</v>
      </c>
      <c r="Q100" s="24">
        <v>0.54116707821957766</v>
      </c>
      <c r="R100" s="24">
        <v>0.5461571810408351</v>
      </c>
      <c r="S100" s="24">
        <v>0.55114728386209255</v>
      </c>
      <c r="T100" s="24">
        <v>0.55613738668335</v>
      </c>
      <c r="U100" s="24">
        <v>0.56195917330815037</v>
      </c>
      <c r="V100" s="24">
        <v>0.56698001406671528</v>
      </c>
      <c r="W100" s="24">
        <v>0.57200700241274172</v>
      </c>
      <c r="X100" s="24">
        <v>0.57787182214977251</v>
      </c>
      <c r="Y100" s="24">
        <v>0.58289881049579895</v>
      </c>
      <c r="Z100" s="24">
        <v>0.58792579884182528</v>
      </c>
      <c r="AA100" s="24">
        <v>0.59295278718785172</v>
      </c>
      <c r="AB100" s="24">
        <v>0.59881760692488251</v>
      </c>
      <c r="AC100" s="24">
        <v>0.60384459527090895</v>
      </c>
      <c r="AD100" s="24">
        <v>0.60887158361693527</v>
      </c>
      <c r="AE100" s="24">
        <v>0.61389857196296171</v>
      </c>
      <c r="AF100" s="24">
        <v>0.61976339169999251</v>
      </c>
      <c r="AG100" s="24">
        <v>0.62479038004601894</v>
      </c>
      <c r="AH100" s="25">
        <v>0.62981736839204527</v>
      </c>
    </row>
    <row r="101" spans="1:34" x14ac:dyDescent="0.25">
      <c r="A101" s="26">
        <v>20.5</v>
      </c>
      <c r="B101" s="27">
        <v>0.43740112390458208</v>
      </c>
      <c r="C101" s="27">
        <v>0.44240787506890911</v>
      </c>
      <c r="D101" s="27">
        <v>0.44741462623323608</v>
      </c>
      <c r="E101" s="27">
        <v>0.453255835924951</v>
      </c>
      <c r="F101" s="27">
        <v>0.45854369470736811</v>
      </c>
      <c r="G101" s="27">
        <v>0.46388777501340328</v>
      </c>
      <c r="H101" s="27">
        <v>0.46923185531943851</v>
      </c>
      <c r="I101" s="27">
        <v>0.47546661567647952</v>
      </c>
      <c r="J101" s="27">
        <v>0.48081069598251458</v>
      </c>
      <c r="K101" s="27">
        <v>0.48615477628854981</v>
      </c>
      <c r="L101" s="27">
        <v>0.49149885659458492</v>
      </c>
      <c r="M101" s="27">
        <v>0.49773361695162588</v>
      </c>
      <c r="N101" s="27">
        <v>0.50307769725766105</v>
      </c>
      <c r="O101" s="27">
        <v>0.50842177756369622</v>
      </c>
      <c r="P101" s="27">
        <v>0.51376585786973139</v>
      </c>
      <c r="Q101" s="27">
        <v>0.52000061822677235</v>
      </c>
      <c r="R101" s="27">
        <v>0.52534469853280752</v>
      </c>
      <c r="S101" s="27">
        <v>0.53068877883884269</v>
      </c>
      <c r="T101" s="27">
        <v>0.53603285914487786</v>
      </c>
      <c r="U101" s="27">
        <v>0.54226761950191882</v>
      </c>
      <c r="V101" s="27">
        <v>0.54767091547388846</v>
      </c>
      <c r="W101" s="27">
        <v>0.55308605457904492</v>
      </c>
      <c r="X101" s="27">
        <v>0.55940371686839407</v>
      </c>
      <c r="Y101" s="27">
        <v>0.56481885597355064</v>
      </c>
      <c r="Z101" s="27">
        <v>0.57023399507870709</v>
      </c>
      <c r="AA101" s="27">
        <v>0.57564913418386354</v>
      </c>
      <c r="AB101" s="27">
        <v>0.5819667964732127</v>
      </c>
      <c r="AC101" s="27">
        <v>0.58738193557836926</v>
      </c>
      <c r="AD101" s="27">
        <v>0.59279707468352572</v>
      </c>
      <c r="AE101" s="27">
        <v>0.59821221378868217</v>
      </c>
      <c r="AF101" s="27">
        <v>0.60452987607803133</v>
      </c>
      <c r="AG101" s="27">
        <v>0.60994501518318789</v>
      </c>
      <c r="AH101" s="28">
        <v>0.61536015428834434</v>
      </c>
    </row>
    <row r="105" spans="1:34" ht="28.9" customHeight="1" x14ac:dyDescent="0.5">
      <c r="A105" s="1" t="s">
        <v>17</v>
      </c>
      <c r="B105" s="1"/>
    </row>
    <row r="106" spans="1:34" x14ac:dyDescent="0.25">
      <c r="A106" s="17" t="s">
        <v>13</v>
      </c>
      <c r="B106" s="18" t="s">
        <v>14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9"/>
    </row>
    <row r="107" spans="1:34" x14ac:dyDescent="0.25">
      <c r="A107" s="20" t="s">
        <v>15</v>
      </c>
      <c r="B107" s="21">
        <v>0</v>
      </c>
      <c r="C107" s="21">
        <v>5</v>
      </c>
      <c r="D107" s="21">
        <v>10</v>
      </c>
      <c r="E107" s="21">
        <v>15</v>
      </c>
      <c r="F107" s="21">
        <v>20</v>
      </c>
      <c r="G107" s="21">
        <v>25</v>
      </c>
      <c r="H107" s="21">
        <v>30</v>
      </c>
      <c r="I107" s="21">
        <v>35</v>
      </c>
      <c r="J107" s="21">
        <v>40</v>
      </c>
      <c r="K107" s="21">
        <v>45</v>
      </c>
      <c r="L107" s="21">
        <v>50</v>
      </c>
      <c r="M107" s="21">
        <v>55</v>
      </c>
      <c r="N107" s="21">
        <v>60</v>
      </c>
      <c r="O107" s="21">
        <v>65</v>
      </c>
      <c r="P107" s="21">
        <v>70</v>
      </c>
      <c r="Q107" s="21">
        <v>75</v>
      </c>
      <c r="R107" s="22">
        <v>80</v>
      </c>
    </row>
    <row r="108" spans="1:34" x14ac:dyDescent="0.25">
      <c r="A108" s="23">
        <v>4.5</v>
      </c>
      <c r="B108" s="24">
        <v>6.9543688160926012</v>
      </c>
      <c r="C108" s="24">
        <v>6.9963091168910587</v>
      </c>
      <c r="D108" s="24">
        <v>7.0382494176895172</v>
      </c>
      <c r="E108" s="24">
        <v>7.0801897184879747</v>
      </c>
      <c r="F108" s="24">
        <v>7.1221300192864323</v>
      </c>
      <c r="G108" s="24">
        <v>7.1640703200848908</v>
      </c>
      <c r="H108" s="24">
        <v>7.2060106208833483</v>
      </c>
      <c r="I108" s="24">
        <v>7.2479509216818059</v>
      </c>
      <c r="J108" s="24">
        <v>7.2898912224802634</v>
      </c>
      <c r="K108" s="24">
        <v>7.3318315232787219</v>
      </c>
      <c r="L108" s="24">
        <v>7.3737718240771786</v>
      </c>
      <c r="M108" s="24">
        <v>7.415712124875637</v>
      </c>
      <c r="N108" s="24">
        <v>7.4576524256740946</v>
      </c>
      <c r="O108" s="24">
        <v>7.499592726472553</v>
      </c>
      <c r="P108" s="24">
        <v>7.5415330272710106</v>
      </c>
      <c r="Q108" s="24">
        <v>7.5834733280694682</v>
      </c>
      <c r="R108" s="25">
        <v>7.6254136288679266</v>
      </c>
    </row>
    <row r="109" spans="1:34" x14ac:dyDescent="0.25">
      <c r="A109" s="23">
        <v>5</v>
      </c>
      <c r="B109" s="24">
        <v>6.1532579297954486</v>
      </c>
      <c r="C109" s="24">
        <v>6.1905256677949394</v>
      </c>
      <c r="D109" s="24">
        <v>6.2277934057944302</v>
      </c>
      <c r="E109" s="24">
        <v>6.2650611437939201</v>
      </c>
      <c r="F109" s="24">
        <v>6.3023288817934109</v>
      </c>
      <c r="G109" s="24">
        <v>6.3395966197929017</v>
      </c>
      <c r="H109" s="24">
        <v>6.3768643577923916</v>
      </c>
      <c r="I109" s="24">
        <v>6.4141320957918833</v>
      </c>
      <c r="J109" s="24">
        <v>6.4513998337913732</v>
      </c>
      <c r="K109" s="24">
        <v>6.488667571790864</v>
      </c>
      <c r="L109" s="24">
        <v>6.5259353097903547</v>
      </c>
      <c r="M109" s="24">
        <v>6.5632030477898464</v>
      </c>
      <c r="N109" s="24">
        <v>6.6004707857893363</v>
      </c>
      <c r="O109" s="24">
        <v>6.6377385237888262</v>
      </c>
      <c r="P109" s="24">
        <v>6.675006261788317</v>
      </c>
      <c r="Q109" s="24">
        <v>6.7122739997878078</v>
      </c>
      <c r="R109" s="25">
        <v>6.7495417377872986</v>
      </c>
    </row>
    <row r="110" spans="1:34" x14ac:dyDescent="0.25">
      <c r="A110" s="23">
        <v>5.5</v>
      </c>
      <c r="B110" s="24">
        <v>5.4346113371182057</v>
      </c>
      <c r="C110" s="24">
        <v>5.4675621782009696</v>
      </c>
      <c r="D110" s="24">
        <v>5.5005130192837326</v>
      </c>
      <c r="E110" s="24">
        <v>5.5334638603664983</v>
      </c>
      <c r="F110" s="24">
        <v>5.5664147014492622</v>
      </c>
      <c r="G110" s="24">
        <v>5.5993655425320261</v>
      </c>
      <c r="H110" s="24">
        <v>5.63231638361479</v>
      </c>
      <c r="I110" s="24">
        <v>5.6652672246975539</v>
      </c>
      <c r="J110" s="24">
        <v>5.6982180657803188</v>
      </c>
      <c r="K110" s="24">
        <v>5.7311689068630827</v>
      </c>
      <c r="L110" s="24">
        <v>5.7641197479458466</v>
      </c>
      <c r="M110" s="24">
        <v>5.7970705890286096</v>
      </c>
      <c r="N110" s="24">
        <v>5.8300214301113744</v>
      </c>
      <c r="O110" s="24">
        <v>5.8629722711941392</v>
      </c>
      <c r="P110" s="24">
        <v>5.8959231122769031</v>
      </c>
      <c r="Q110" s="24">
        <v>5.928873953359667</v>
      </c>
      <c r="R110" s="25">
        <v>5.961824794442431</v>
      </c>
    </row>
    <row r="111" spans="1:34" x14ac:dyDescent="0.25">
      <c r="A111" s="23">
        <v>6</v>
      </c>
      <c r="B111" s="24">
        <v>4.7923978819296877</v>
      </c>
      <c r="C111" s="24">
        <v>4.8213745250519766</v>
      </c>
      <c r="D111" s="24">
        <v>4.8503511681742673</v>
      </c>
      <c r="E111" s="24">
        <v>4.8793278112965561</v>
      </c>
      <c r="F111" s="24">
        <v>4.9083044544188459</v>
      </c>
      <c r="G111" s="24">
        <v>4.9372810975411356</v>
      </c>
      <c r="H111" s="24">
        <v>4.9662577406634254</v>
      </c>
      <c r="I111" s="24">
        <v>4.9952343837857152</v>
      </c>
      <c r="J111" s="24">
        <v>5.024211026908004</v>
      </c>
      <c r="K111" s="24">
        <v>5.0531876700302938</v>
      </c>
      <c r="L111" s="24">
        <v>5.0821643131525844</v>
      </c>
      <c r="M111" s="24">
        <v>5.1111409562748733</v>
      </c>
      <c r="N111" s="24">
        <v>5.1401175993971631</v>
      </c>
      <c r="O111" s="24">
        <v>5.1690942425194528</v>
      </c>
      <c r="P111" s="24">
        <v>5.1980708856417426</v>
      </c>
      <c r="Q111" s="24">
        <v>5.2270475287640323</v>
      </c>
      <c r="R111" s="25">
        <v>5.2560241718863212</v>
      </c>
    </row>
    <row r="112" spans="1:34" x14ac:dyDescent="0.25">
      <c r="A112" s="23">
        <v>6.5</v>
      </c>
      <c r="B112" s="24">
        <v>4.2208154565586602</v>
      </c>
      <c r="C112" s="24">
        <v>4.2461476337507396</v>
      </c>
      <c r="D112" s="24">
        <v>4.271479810942818</v>
      </c>
      <c r="E112" s="24">
        <v>4.2968119881348974</v>
      </c>
      <c r="F112" s="24">
        <v>4.3221441653269768</v>
      </c>
      <c r="G112" s="24">
        <v>4.3474763425190552</v>
      </c>
      <c r="H112" s="24">
        <v>4.3728085197111346</v>
      </c>
      <c r="I112" s="24">
        <v>4.398140696903214</v>
      </c>
      <c r="J112" s="24">
        <v>4.4234728740952933</v>
      </c>
      <c r="K112" s="24">
        <v>4.4488050512873718</v>
      </c>
      <c r="L112" s="24">
        <v>4.4741372284794512</v>
      </c>
      <c r="M112" s="24">
        <v>4.4994694056715314</v>
      </c>
      <c r="N112" s="24">
        <v>4.5248015828636099</v>
      </c>
      <c r="O112" s="24">
        <v>4.5501337600556884</v>
      </c>
      <c r="P112" s="24">
        <v>4.5754659372477677</v>
      </c>
      <c r="Q112" s="24">
        <v>4.6007981144398471</v>
      </c>
      <c r="R112" s="25">
        <v>4.6261302916319256</v>
      </c>
    </row>
    <row r="113" spans="1:18" x14ac:dyDescent="0.25">
      <c r="A113" s="23">
        <v>7</v>
      </c>
      <c r="B113" s="24">
        <v>3.7142910017938608</v>
      </c>
      <c r="C113" s="24">
        <v>3.736295478160006</v>
      </c>
      <c r="D113" s="24">
        <v>3.7582999545261502</v>
      </c>
      <c r="E113" s="24">
        <v>3.780304430892294</v>
      </c>
      <c r="F113" s="24">
        <v>3.8023089072584382</v>
      </c>
      <c r="G113" s="24">
        <v>3.824313383624582</v>
      </c>
      <c r="H113" s="24">
        <v>3.8463178599907262</v>
      </c>
      <c r="I113" s="24">
        <v>3.86832233635687</v>
      </c>
      <c r="J113" s="24">
        <v>3.8903268127230151</v>
      </c>
      <c r="K113" s="24">
        <v>3.9123312890891588</v>
      </c>
      <c r="L113" s="24">
        <v>3.9343357654553031</v>
      </c>
      <c r="M113" s="24">
        <v>3.9563402418214468</v>
      </c>
      <c r="N113" s="24">
        <v>3.9783447181875911</v>
      </c>
      <c r="O113" s="24">
        <v>4.0003491945537357</v>
      </c>
      <c r="P113" s="24">
        <v>4.0223536709198786</v>
      </c>
      <c r="Q113" s="24">
        <v>4.0443581472860242</v>
      </c>
      <c r="R113" s="25">
        <v>4.0663626236521679</v>
      </c>
    </row>
    <row r="114" spans="1:18" x14ac:dyDescent="0.25">
      <c r="A114" s="23">
        <v>7.5</v>
      </c>
      <c r="B114" s="24">
        <v>3.2674805068839792</v>
      </c>
      <c r="C114" s="24">
        <v>3.286461080602475</v>
      </c>
      <c r="D114" s="24">
        <v>3.305441654320973</v>
      </c>
      <c r="E114" s="24">
        <v>3.3244222280394689</v>
      </c>
      <c r="F114" s="24">
        <v>3.343402801757966</v>
      </c>
      <c r="G114" s="24">
        <v>3.3623833754764632</v>
      </c>
      <c r="H114" s="24">
        <v>3.3813639491949599</v>
      </c>
      <c r="I114" s="24">
        <v>3.400344522913457</v>
      </c>
      <c r="J114" s="24">
        <v>3.4193250966319528</v>
      </c>
      <c r="K114" s="24">
        <v>3.43830567035045</v>
      </c>
      <c r="L114" s="24">
        <v>3.4572862440689471</v>
      </c>
      <c r="M114" s="24">
        <v>3.4762668177874438</v>
      </c>
      <c r="N114" s="24">
        <v>3.495247391505941</v>
      </c>
      <c r="O114" s="24">
        <v>3.5142279652244381</v>
      </c>
      <c r="P114" s="24">
        <v>3.533208538942934</v>
      </c>
      <c r="Q114" s="24">
        <v>3.552189112661432</v>
      </c>
      <c r="R114" s="25">
        <v>3.5711696863799278</v>
      </c>
    </row>
    <row r="115" spans="1:18" x14ac:dyDescent="0.25">
      <c r="A115" s="23">
        <v>8</v>
      </c>
      <c r="B115" s="24">
        <v>2.8752690095376621</v>
      </c>
      <c r="C115" s="24">
        <v>2.8915165118608108</v>
      </c>
      <c r="D115" s="24">
        <v>2.9077640141839591</v>
      </c>
      <c r="E115" s="24">
        <v>2.9240115165071079</v>
      </c>
      <c r="F115" s="24">
        <v>2.9402590188302571</v>
      </c>
      <c r="G115" s="24">
        <v>2.956506521153405</v>
      </c>
      <c r="H115" s="24">
        <v>2.9727540234765542</v>
      </c>
      <c r="I115" s="24">
        <v>2.989001525799702</v>
      </c>
      <c r="J115" s="24">
        <v>3.0052490281228512</v>
      </c>
      <c r="K115" s="24">
        <v>3.021496530446</v>
      </c>
      <c r="L115" s="24">
        <v>3.0377440327691478</v>
      </c>
      <c r="M115" s="24">
        <v>3.053991535092297</v>
      </c>
      <c r="N115" s="24">
        <v>3.0702390374154449</v>
      </c>
      <c r="O115" s="24">
        <v>3.0864865397385941</v>
      </c>
      <c r="P115" s="24">
        <v>3.1027340420617429</v>
      </c>
      <c r="Q115" s="24">
        <v>3.1189815443848921</v>
      </c>
      <c r="R115" s="25">
        <v>3.1352290467080399</v>
      </c>
    </row>
    <row r="116" spans="1:18" x14ac:dyDescent="0.25">
      <c r="A116" s="23">
        <v>8.5</v>
      </c>
      <c r="B116" s="24">
        <v>2.5327705959235352</v>
      </c>
      <c r="C116" s="24">
        <v>2.5465628911776461</v>
      </c>
      <c r="D116" s="24">
        <v>2.5603551864317562</v>
      </c>
      <c r="E116" s="24">
        <v>2.5741474816858672</v>
      </c>
      <c r="F116" s="24">
        <v>2.5879397769399781</v>
      </c>
      <c r="G116" s="24">
        <v>2.6017320721940891</v>
      </c>
      <c r="H116" s="24">
        <v>2.6155243674482</v>
      </c>
      <c r="I116" s="24">
        <v>2.6293166627023101</v>
      </c>
      <c r="J116" s="24">
        <v>2.6431089579564211</v>
      </c>
      <c r="K116" s="24">
        <v>2.6569012532105321</v>
      </c>
      <c r="L116" s="24">
        <v>2.670693548464643</v>
      </c>
      <c r="M116" s="24">
        <v>2.684485843718754</v>
      </c>
      <c r="N116" s="24">
        <v>2.6982781389728641</v>
      </c>
      <c r="O116" s="24">
        <v>2.712070434226975</v>
      </c>
      <c r="P116" s="24">
        <v>2.725862729481086</v>
      </c>
      <c r="Q116" s="24">
        <v>2.739655024735197</v>
      </c>
      <c r="R116" s="25">
        <v>2.753447319989307</v>
      </c>
    </row>
    <row r="117" spans="1:18" x14ac:dyDescent="0.25">
      <c r="A117" s="23">
        <v>9</v>
      </c>
      <c r="B117" s="24">
        <v>2.2353284006701681</v>
      </c>
      <c r="C117" s="24">
        <v>2.2469303862555638</v>
      </c>
      <c r="D117" s="24">
        <v>2.25853237184096</v>
      </c>
      <c r="E117" s="24">
        <v>2.2701343574263571</v>
      </c>
      <c r="F117" s="24">
        <v>2.2817363430117532</v>
      </c>
      <c r="G117" s="24">
        <v>2.2933383285971489</v>
      </c>
      <c r="H117" s="24">
        <v>2.3049403141825451</v>
      </c>
      <c r="I117" s="24">
        <v>2.3165422997679408</v>
      </c>
      <c r="J117" s="24">
        <v>2.328144285353337</v>
      </c>
      <c r="K117" s="24">
        <v>2.3397462709387331</v>
      </c>
      <c r="L117" s="24">
        <v>2.3513482565241288</v>
      </c>
      <c r="M117" s="24">
        <v>2.362950242109525</v>
      </c>
      <c r="N117" s="24">
        <v>2.374552227694922</v>
      </c>
      <c r="O117" s="24">
        <v>2.3861542132803182</v>
      </c>
      <c r="P117" s="24">
        <v>2.3977561988657139</v>
      </c>
      <c r="Q117" s="24">
        <v>2.4093581844511101</v>
      </c>
      <c r="R117" s="25">
        <v>2.4209601700365062</v>
      </c>
    </row>
    <row r="118" spans="1:18" x14ac:dyDescent="0.25">
      <c r="A118" s="23">
        <v>9.5</v>
      </c>
      <c r="B118" s="24">
        <v>1.9785146068660979</v>
      </c>
      <c r="C118" s="24">
        <v>1.9881782132571131</v>
      </c>
      <c r="D118" s="24">
        <v>1.9978418196481289</v>
      </c>
      <c r="E118" s="24">
        <v>2.0075054260391449</v>
      </c>
      <c r="F118" s="24">
        <v>2.0171690324301599</v>
      </c>
      <c r="G118" s="24">
        <v>2.0268326388211761</v>
      </c>
      <c r="H118" s="24">
        <v>2.036496245212192</v>
      </c>
      <c r="I118" s="24">
        <v>2.0461598516032069</v>
      </c>
      <c r="J118" s="24">
        <v>2.0558234579942232</v>
      </c>
      <c r="K118" s="24">
        <v>2.0654870643852381</v>
      </c>
      <c r="L118" s="24">
        <v>2.0751506707762539</v>
      </c>
      <c r="M118" s="24">
        <v>2.0848142771672702</v>
      </c>
      <c r="N118" s="24">
        <v>2.0944778835582851</v>
      </c>
      <c r="O118" s="24">
        <v>2.1041414899493009</v>
      </c>
      <c r="P118" s="24">
        <v>2.1138050963403159</v>
      </c>
      <c r="Q118" s="24">
        <v>2.1234687027313321</v>
      </c>
      <c r="R118" s="25">
        <v>2.133132309122348</v>
      </c>
    </row>
    <row r="119" spans="1:18" x14ac:dyDescent="0.25">
      <c r="A119" s="23">
        <v>10</v>
      </c>
      <c r="B119" s="24">
        <v>1.7581304460598151</v>
      </c>
      <c r="C119" s="24">
        <v>1.7660946368047961</v>
      </c>
      <c r="D119" s="24">
        <v>1.774058827549778</v>
      </c>
      <c r="E119" s="24">
        <v>1.782023018294759</v>
      </c>
      <c r="F119" s="24">
        <v>1.78998720903974</v>
      </c>
      <c r="G119" s="24">
        <v>1.797951399784721</v>
      </c>
      <c r="H119" s="24">
        <v>1.805915590529702</v>
      </c>
      <c r="I119" s="24">
        <v>1.8138797812746841</v>
      </c>
      <c r="J119" s="24">
        <v>1.8218439720196651</v>
      </c>
      <c r="K119" s="24">
        <v>1.8298081627646461</v>
      </c>
      <c r="L119" s="24">
        <v>1.8377723535096271</v>
      </c>
      <c r="M119" s="24">
        <v>1.845736544254609</v>
      </c>
      <c r="N119" s="24">
        <v>1.85370073499959</v>
      </c>
      <c r="O119" s="24">
        <v>1.861664925744571</v>
      </c>
      <c r="P119" s="24">
        <v>1.869629116489552</v>
      </c>
      <c r="Q119" s="24">
        <v>1.877593307234533</v>
      </c>
      <c r="R119" s="25">
        <v>1.8855574979795151</v>
      </c>
    </row>
    <row r="120" spans="1:18" x14ac:dyDescent="0.25">
      <c r="A120" s="23">
        <v>10.5</v>
      </c>
      <c r="B120" s="24">
        <v>1.5702061982597959</v>
      </c>
      <c r="C120" s="24">
        <v>1.5766969699811</v>
      </c>
      <c r="D120" s="24">
        <v>1.5831877417024041</v>
      </c>
      <c r="E120" s="24">
        <v>1.589678513423709</v>
      </c>
      <c r="F120" s="24">
        <v>1.5961692851450131</v>
      </c>
      <c r="G120" s="24">
        <v>1.602660056866317</v>
      </c>
      <c r="H120" s="24">
        <v>1.609150828587621</v>
      </c>
      <c r="I120" s="24">
        <v>1.6156416003089249</v>
      </c>
      <c r="J120" s="24">
        <v>1.622132372030229</v>
      </c>
      <c r="K120" s="24">
        <v>1.6286231437515331</v>
      </c>
      <c r="L120" s="24">
        <v>1.635113915472838</v>
      </c>
      <c r="M120" s="24">
        <v>1.6416046871941421</v>
      </c>
      <c r="N120" s="24">
        <v>1.648095458915446</v>
      </c>
      <c r="O120" s="24">
        <v>1.65458623063675</v>
      </c>
      <c r="P120" s="24">
        <v>1.661077002358055</v>
      </c>
      <c r="Q120" s="24">
        <v>1.6675677740793591</v>
      </c>
      <c r="R120" s="25">
        <v>1.6740585458006629</v>
      </c>
    </row>
    <row r="121" spans="1:18" x14ac:dyDescent="0.25">
      <c r="A121" s="23">
        <v>11</v>
      </c>
      <c r="B121" s="24">
        <v>1.411001191934447</v>
      </c>
      <c r="C121" s="24">
        <v>1.4162315743284439</v>
      </c>
      <c r="D121" s="24">
        <v>1.4214619567224409</v>
      </c>
      <c r="E121" s="24">
        <v>1.4266923391164379</v>
      </c>
      <c r="F121" s="24">
        <v>1.4319227215104351</v>
      </c>
      <c r="G121" s="24">
        <v>1.4371531039044321</v>
      </c>
      <c r="H121" s="24">
        <v>1.4423834862984291</v>
      </c>
      <c r="I121" s="24">
        <v>1.447613868692426</v>
      </c>
      <c r="J121" s="24">
        <v>1.452844251086423</v>
      </c>
      <c r="K121" s="24">
        <v>1.45807463348042</v>
      </c>
      <c r="L121" s="24">
        <v>1.463305015874417</v>
      </c>
      <c r="M121" s="24">
        <v>1.4685353982684139</v>
      </c>
      <c r="N121" s="24">
        <v>1.4737657806624109</v>
      </c>
      <c r="O121" s="24">
        <v>1.4789961630564079</v>
      </c>
      <c r="P121" s="24">
        <v>1.4842265454504051</v>
      </c>
      <c r="Q121" s="24">
        <v>1.4894569278444021</v>
      </c>
      <c r="R121" s="25">
        <v>1.4946873102383991</v>
      </c>
    </row>
    <row r="122" spans="1:18" x14ac:dyDescent="0.25">
      <c r="A122" s="23">
        <v>11.5</v>
      </c>
      <c r="B122" s="24">
        <v>1.2770038040121501</v>
      </c>
      <c r="C122" s="24">
        <v>1.2811738598492211</v>
      </c>
      <c r="D122" s="24">
        <v>1.285343915686292</v>
      </c>
      <c r="E122" s="24">
        <v>1.289513971523363</v>
      </c>
      <c r="F122" s="24">
        <v>1.293684027360434</v>
      </c>
      <c r="G122" s="24">
        <v>1.2978540831975049</v>
      </c>
      <c r="H122" s="24">
        <v>1.302024139034575</v>
      </c>
      <c r="I122" s="24">
        <v>1.306194194871646</v>
      </c>
      <c r="J122" s="24">
        <v>1.310364250708717</v>
      </c>
      <c r="K122" s="24">
        <v>1.314534306545788</v>
      </c>
      <c r="L122" s="24">
        <v>1.3187043623828589</v>
      </c>
      <c r="M122" s="24">
        <v>1.3228744182199299</v>
      </c>
      <c r="N122" s="24">
        <v>1.3270444740570011</v>
      </c>
      <c r="O122" s="24">
        <v>1.3312145298940721</v>
      </c>
      <c r="P122" s="24">
        <v>1.335384585731143</v>
      </c>
      <c r="Q122" s="24">
        <v>1.339554641568214</v>
      </c>
      <c r="R122" s="25">
        <v>1.343724697405285</v>
      </c>
    </row>
    <row r="123" spans="1:18" x14ac:dyDescent="0.25">
      <c r="A123" s="23">
        <v>12</v>
      </c>
      <c r="B123" s="24">
        <v>1.164931459881247</v>
      </c>
      <c r="C123" s="24">
        <v>1.168228285005785</v>
      </c>
      <c r="D123" s="24">
        <v>1.171525110130323</v>
      </c>
      <c r="E123" s="24">
        <v>1.1748219352548599</v>
      </c>
      <c r="F123" s="24">
        <v>1.1781187603793979</v>
      </c>
      <c r="G123" s="24">
        <v>1.181415585503935</v>
      </c>
      <c r="H123" s="24">
        <v>1.184712410628473</v>
      </c>
      <c r="I123" s="24">
        <v>1.188009235753011</v>
      </c>
      <c r="J123" s="24">
        <v>1.1913060608775481</v>
      </c>
      <c r="K123" s="24">
        <v>1.1946028860020861</v>
      </c>
      <c r="L123" s="24">
        <v>1.197899711126623</v>
      </c>
      <c r="M123" s="24">
        <v>1.201196536251161</v>
      </c>
      <c r="N123" s="24">
        <v>1.204493361375699</v>
      </c>
      <c r="O123" s="24">
        <v>1.2077901865002361</v>
      </c>
      <c r="P123" s="24">
        <v>1.2110870116247741</v>
      </c>
      <c r="Q123" s="24">
        <v>1.2143838367493109</v>
      </c>
      <c r="R123" s="25">
        <v>1.2176806618738489</v>
      </c>
    </row>
    <row r="124" spans="1:18" x14ac:dyDescent="0.25">
      <c r="A124" s="23">
        <v>12.5</v>
      </c>
      <c r="B124" s="24">
        <v>1.071730633390034</v>
      </c>
      <c r="C124" s="24">
        <v>1.0743283567204429</v>
      </c>
      <c r="D124" s="24">
        <v>1.0769260800508531</v>
      </c>
      <c r="E124" s="24">
        <v>1.079523803381262</v>
      </c>
      <c r="F124" s="24">
        <v>1.0821215267116719</v>
      </c>
      <c r="G124" s="24">
        <v>1.084719250042081</v>
      </c>
      <c r="H124" s="24">
        <v>1.087316973372491</v>
      </c>
      <c r="I124" s="24">
        <v>1.0899146967029001</v>
      </c>
      <c r="J124" s="24">
        <v>1.0925124200333101</v>
      </c>
      <c r="K124" s="24">
        <v>1.0951101433637189</v>
      </c>
      <c r="L124" s="24">
        <v>1.0977078666941289</v>
      </c>
      <c r="M124" s="24">
        <v>1.100305590024538</v>
      </c>
      <c r="N124" s="24">
        <v>1.102903313354948</v>
      </c>
      <c r="O124" s="24">
        <v>1.105501036685357</v>
      </c>
      <c r="P124" s="24">
        <v>1.108098760015767</v>
      </c>
      <c r="Q124" s="24">
        <v>1.1106964833461761</v>
      </c>
      <c r="R124" s="25">
        <v>1.1132942066765861</v>
      </c>
    </row>
    <row r="125" spans="1:18" x14ac:dyDescent="0.25">
      <c r="A125" s="23">
        <v>13</v>
      </c>
      <c r="B125" s="24">
        <v>0.9945768468467886</v>
      </c>
      <c r="C125" s="24">
        <v>0.99663663037548611</v>
      </c>
      <c r="D125" s="24">
        <v>0.99869641390418362</v>
      </c>
      <c r="E125" s="24">
        <v>1.0007561974328809</v>
      </c>
      <c r="F125" s="24">
        <v>1.0028159809615791</v>
      </c>
      <c r="G125" s="24">
        <v>1.0048757644902759</v>
      </c>
      <c r="H125" s="24">
        <v>1.0069355480189739</v>
      </c>
      <c r="I125" s="24">
        <v>1.008995331547671</v>
      </c>
      <c r="J125" s="24">
        <v>1.0110551150763689</v>
      </c>
      <c r="K125" s="24">
        <v>1.013114898605066</v>
      </c>
      <c r="L125" s="24">
        <v>1.0151746821337639</v>
      </c>
      <c r="M125" s="24">
        <v>1.017234465662461</v>
      </c>
      <c r="N125" s="24">
        <v>1.019294249191159</v>
      </c>
      <c r="O125" s="24">
        <v>1.021354032719856</v>
      </c>
      <c r="P125" s="24">
        <v>1.023413816248554</v>
      </c>
      <c r="Q125" s="24">
        <v>1.0254735997772511</v>
      </c>
      <c r="R125" s="25">
        <v>1.027533383305949</v>
      </c>
    </row>
    <row r="126" spans="1:18" x14ac:dyDescent="0.25">
      <c r="A126" s="23">
        <v>13.5</v>
      </c>
      <c r="B126" s="24">
        <v>0.9308746710197271</v>
      </c>
      <c r="C126" s="24">
        <v>0.93254470981314097</v>
      </c>
      <c r="D126" s="24">
        <v>0.93421474860655485</v>
      </c>
      <c r="E126" s="24">
        <v>0.93588478739996872</v>
      </c>
      <c r="F126" s="24">
        <v>0.9375548261933826</v>
      </c>
      <c r="G126" s="24">
        <v>0.93922486498679647</v>
      </c>
      <c r="H126" s="24">
        <v>0.94089490378021035</v>
      </c>
      <c r="I126" s="24">
        <v>0.94256494257362422</v>
      </c>
      <c r="J126" s="24">
        <v>0.9442349813670381</v>
      </c>
      <c r="K126" s="24">
        <v>0.94590502016045197</v>
      </c>
      <c r="L126" s="24">
        <v>0.94757505895386585</v>
      </c>
      <c r="M126" s="24">
        <v>0.94924509774727972</v>
      </c>
      <c r="N126" s="24">
        <v>0.9509151365406936</v>
      </c>
      <c r="O126" s="24">
        <v>0.95258517533410747</v>
      </c>
      <c r="P126" s="24">
        <v>0.95425521412752135</v>
      </c>
      <c r="Q126" s="24">
        <v>0.95592525292093522</v>
      </c>
      <c r="R126" s="25">
        <v>0.9575952917143491</v>
      </c>
    </row>
    <row r="127" spans="1:18" x14ac:dyDescent="0.25">
      <c r="A127" s="23">
        <v>14</v>
      </c>
      <c r="B127" s="24">
        <v>0.87825772513704514</v>
      </c>
      <c r="C127" s="24">
        <v>0.87967324733561436</v>
      </c>
      <c r="D127" s="24">
        <v>0.88108876953418347</v>
      </c>
      <c r="E127" s="24">
        <v>0.88250429173275269</v>
      </c>
      <c r="F127" s="24">
        <v>0.8839198139313218</v>
      </c>
      <c r="G127" s="24">
        <v>0.88533533612989102</v>
      </c>
      <c r="H127" s="24">
        <v>0.88675085832846023</v>
      </c>
      <c r="I127" s="24">
        <v>0.88816638052702934</v>
      </c>
      <c r="J127" s="24">
        <v>0.88958190272559856</v>
      </c>
      <c r="K127" s="24">
        <v>0.89099742492416767</v>
      </c>
      <c r="L127" s="24">
        <v>0.89241294712273689</v>
      </c>
      <c r="M127" s="24">
        <v>0.89382846932130611</v>
      </c>
      <c r="N127" s="24">
        <v>0.89524399151987522</v>
      </c>
      <c r="O127" s="24">
        <v>0.89665951371844443</v>
      </c>
      <c r="P127" s="24">
        <v>0.89807503591701354</v>
      </c>
      <c r="Q127" s="24">
        <v>0.89949055811558276</v>
      </c>
      <c r="R127" s="25">
        <v>0.90090608031415198</v>
      </c>
    </row>
    <row r="128" spans="1:18" x14ac:dyDescent="0.25">
      <c r="A128" s="23">
        <v>14.5</v>
      </c>
      <c r="B128" s="24">
        <v>0.83458867688686666</v>
      </c>
      <c r="C128" s="24">
        <v>0.83587194370504381</v>
      </c>
      <c r="D128" s="24">
        <v>0.83715521052322095</v>
      </c>
      <c r="E128" s="24">
        <v>0.8384384773413982</v>
      </c>
      <c r="F128" s="24">
        <v>0.83972174415957535</v>
      </c>
      <c r="G128" s="24">
        <v>0.84100501097775249</v>
      </c>
      <c r="H128" s="24">
        <v>0.84228827779592963</v>
      </c>
      <c r="I128" s="24">
        <v>0.84357154461410677</v>
      </c>
      <c r="J128" s="24">
        <v>0.84485481143228403</v>
      </c>
      <c r="K128" s="24">
        <v>0.84613807825046117</v>
      </c>
      <c r="L128" s="24">
        <v>0.84742134506863831</v>
      </c>
      <c r="M128" s="24">
        <v>0.84870461188681545</v>
      </c>
      <c r="N128" s="24">
        <v>0.84998787870499259</v>
      </c>
      <c r="O128" s="24">
        <v>0.85127114552316985</v>
      </c>
      <c r="P128" s="24">
        <v>0.85255441234134699</v>
      </c>
      <c r="Q128" s="24">
        <v>0.85383767915952413</v>
      </c>
      <c r="R128" s="25">
        <v>0.85512094597770127</v>
      </c>
    </row>
    <row r="129" spans="1:18" x14ac:dyDescent="0.25">
      <c r="A129" s="23">
        <v>15</v>
      </c>
      <c r="B129" s="24">
        <v>0.79795924241731431</v>
      </c>
      <c r="C129" s="24">
        <v>0.79921954814356289</v>
      </c>
      <c r="D129" s="24">
        <v>0.80047985386981158</v>
      </c>
      <c r="E129" s="24">
        <v>0.80174015959606015</v>
      </c>
      <c r="F129" s="24">
        <v>0.80300046532230884</v>
      </c>
      <c r="G129" s="24">
        <v>0.80426077104855742</v>
      </c>
      <c r="H129" s="24">
        <v>0.805521076774806</v>
      </c>
      <c r="I129" s="24">
        <v>0.80678138250105469</v>
      </c>
      <c r="J129" s="24">
        <v>0.80804168822730327</v>
      </c>
      <c r="K129" s="24">
        <v>0.80930199395355196</v>
      </c>
      <c r="L129" s="24">
        <v>0.81056229967980054</v>
      </c>
      <c r="M129" s="24">
        <v>0.81182260540604911</v>
      </c>
      <c r="N129" s="24">
        <v>0.8130829111322978</v>
      </c>
      <c r="O129" s="24">
        <v>0.81434321685854638</v>
      </c>
      <c r="P129" s="24">
        <v>0.81560352258479507</v>
      </c>
      <c r="Q129" s="24">
        <v>0.81686382831104365</v>
      </c>
      <c r="R129" s="25">
        <v>0.81812413403729223</v>
      </c>
    </row>
    <row r="130" spans="1:18" x14ac:dyDescent="0.25">
      <c r="A130" s="23">
        <v>15.5</v>
      </c>
      <c r="B130" s="24">
        <v>0.76669018633644903</v>
      </c>
      <c r="C130" s="24">
        <v>0.76802385833324327</v>
      </c>
      <c r="D130" s="24">
        <v>0.7693575303300374</v>
      </c>
      <c r="E130" s="24">
        <v>0.77069120232683164</v>
      </c>
      <c r="F130" s="24">
        <v>0.77202487432362576</v>
      </c>
      <c r="G130" s="24">
        <v>0.77335854632042</v>
      </c>
      <c r="H130" s="24">
        <v>0.77469221831721424</v>
      </c>
      <c r="I130" s="24">
        <v>0.77602589031400837</v>
      </c>
      <c r="J130" s="24">
        <v>0.77735956231080261</v>
      </c>
      <c r="K130" s="24">
        <v>0.77869323430759674</v>
      </c>
      <c r="L130" s="24">
        <v>0.78002690630439098</v>
      </c>
      <c r="M130" s="24">
        <v>0.78136057830118522</v>
      </c>
      <c r="N130" s="24">
        <v>0.78269425029797934</v>
      </c>
      <c r="O130" s="24">
        <v>0.78402792229477358</v>
      </c>
      <c r="P130" s="24">
        <v>0.78536159429156771</v>
      </c>
      <c r="Q130" s="24">
        <v>0.78669526628836195</v>
      </c>
      <c r="R130" s="25">
        <v>0.78802893828515619</v>
      </c>
    </row>
    <row r="131" spans="1:18" x14ac:dyDescent="0.25">
      <c r="A131" s="23">
        <v>16</v>
      </c>
      <c r="B131" s="24">
        <v>0.7393313217123012</v>
      </c>
      <c r="C131" s="24">
        <v>0.74082172041612826</v>
      </c>
      <c r="D131" s="24">
        <v>0.74231211911995543</v>
      </c>
      <c r="E131" s="24">
        <v>0.74380251782378248</v>
      </c>
      <c r="F131" s="24">
        <v>0.74529291652760965</v>
      </c>
      <c r="G131" s="24">
        <v>0.74678331523143671</v>
      </c>
      <c r="H131" s="24">
        <v>0.74827371393526376</v>
      </c>
      <c r="I131" s="24">
        <v>0.74976411263909093</v>
      </c>
      <c r="J131" s="24">
        <v>0.75125451134291799</v>
      </c>
      <c r="K131" s="24">
        <v>0.75274491004674515</v>
      </c>
      <c r="L131" s="24">
        <v>0.75423530875057221</v>
      </c>
      <c r="M131" s="24">
        <v>0.75572570745439926</v>
      </c>
      <c r="N131" s="24">
        <v>0.75721610615822643</v>
      </c>
      <c r="O131" s="24">
        <v>0.75870650486205349</v>
      </c>
      <c r="P131" s="24">
        <v>0.76019690356588066</v>
      </c>
      <c r="Q131" s="24">
        <v>0.76168730226970771</v>
      </c>
      <c r="R131" s="25">
        <v>0.76317770097353477</v>
      </c>
    </row>
    <row r="132" spans="1:18" x14ac:dyDescent="0.25">
      <c r="A132" s="23">
        <v>16.5</v>
      </c>
      <c r="B132" s="24">
        <v>0.71466151007287237</v>
      </c>
      <c r="C132" s="24">
        <v>0.71637902899423112</v>
      </c>
      <c r="D132" s="24">
        <v>0.71809654791558997</v>
      </c>
      <c r="E132" s="24">
        <v>0.71981406683694871</v>
      </c>
      <c r="F132" s="24">
        <v>0.72153158575830756</v>
      </c>
      <c r="G132" s="24">
        <v>0.7232491046796663</v>
      </c>
      <c r="H132" s="24">
        <v>0.72496662360102504</v>
      </c>
      <c r="I132" s="24">
        <v>0.72668414252238389</v>
      </c>
      <c r="J132" s="24">
        <v>0.72840166144374263</v>
      </c>
      <c r="K132" s="24">
        <v>0.73011918036510148</v>
      </c>
      <c r="L132" s="24">
        <v>0.73183669928646022</v>
      </c>
      <c r="M132" s="24">
        <v>0.73355421820781896</v>
      </c>
      <c r="N132" s="24">
        <v>0.73527173712917782</v>
      </c>
      <c r="O132" s="24">
        <v>0.73698925605053656</v>
      </c>
      <c r="P132" s="24">
        <v>0.73870677497189541</v>
      </c>
      <c r="Q132" s="24">
        <v>0.74042429389325415</v>
      </c>
      <c r="R132" s="25">
        <v>0.74214181281461289</v>
      </c>
    </row>
    <row r="133" spans="1:18" x14ac:dyDescent="0.25">
      <c r="A133" s="23">
        <v>17</v>
      </c>
      <c r="B133" s="24">
        <v>0.69168866140609708</v>
      </c>
      <c r="C133" s="24">
        <v>0.69369072712949642</v>
      </c>
      <c r="D133" s="24">
        <v>0.69569279285289576</v>
      </c>
      <c r="E133" s="24">
        <v>0.69769485857629499</v>
      </c>
      <c r="F133" s="24">
        <v>0.69969692429969432</v>
      </c>
      <c r="G133" s="24">
        <v>0.70169899002309366</v>
      </c>
      <c r="H133" s="24">
        <v>0.703701055746493</v>
      </c>
      <c r="I133" s="24">
        <v>0.70570312146989234</v>
      </c>
      <c r="J133" s="24">
        <v>0.70770518719329156</v>
      </c>
      <c r="K133" s="24">
        <v>0.7097072529166909</v>
      </c>
      <c r="L133" s="24">
        <v>0.71170931864009024</v>
      </c>
      <c r="M133" s="24">
        <v>0.71371138436348958</v>
      </c>
      <c r="N133" s="24">
        <v>0.71571345008688891</v>
      </c>
      <c r="O133" s="24">
        <v>0.71771551581028814</v>
      </c>
      <c r="P133" s="24">
        <v>0.71971758153368748</v>
      </c>
      <c r="Q133" s="24">
        <v>0.72171964725708682</v>
      </c>
      <c r="R133" s="25">
        <v>0.72372171298048615</v>
      </c>
    </row>
    <row r="134" spans="1:18" x14ac:dyDescent="0.25">
      <c r="A134" s="23">
        <v>17.5</v>
      </c>
      <c r="B134" s="24">
        <v>0.66964973415990592</v>
      </c>
      <c r="C134" s="24">
        <v>0.67198080634386936</v>
      </c>
      <c r="D134" s="24">
        <v>0.67431187852783281</v>
      </c>
      <c r="E134" s="24">
        <v>0.67664295071179636</v>
      </c>
      <c r="F134" s="24">
        <v>0.67897402289575981</v>
      </c>
      <c r="G134" s="24">
        <v>0.68130509507972326</v>
      </c>
      <c r="H134" s="24">
        <v>0.6836361672636867</v>
      </c>
      <c r="I134" s="24">
        <v>0.68596723944765015</v>
      </c>
      <c r="J134" s="24">
        <v>0.6882983116316137</v>
      </c>
      <c r="K134" s="24">
        <v>0.69062938381557715</v>
      </c>
      <c r="L134" s="24">
        <v>0.69296045599954059</v>
      </c>
      <c r="M134" s="24">
        <v>0.69529152818350404</v>
      </c>
      <c r="N134" s="24">
        <v>0.69762260036746748</v>
      </c>
      <c r="O134" s="24">
        <v>0.69995367255143104</v>
      </c>
      <c r="P134" s="24">
        <v>0.70228474473539448</v>
      </c>
      <c r="Q134" s="24">
        <v>0.70461581691935793</v>
      </c>
      <c r="R134" s="25">
        <v>0.70694688910332137</v>
      </c>
    </row>
    <row r="135" spans="1:18" x14ac:dyDescent="0.25">
      <c r="A135" s="23">
        <v>18</v>
      </c>
      <c r="B135" s="24">
        <v>0.64801073524214914</v>
      </c>
      <c r="C135" s="24">
        <v>0.65070230661921069</v>
      </c>
      <c r="D135" s="24">
        <v>0.65339387799627224</v>
      </c>
      <c r="E135" s="24">
        <v>0.65608544937333391</v>
      </c>
      <c r="F135" s="24">
        <v>0.65877702075039546</v>
      </c>
      <c r="G135" s="24">
        <v>0.66146859212745701</v>
      </c>
      <c r="H135" s="24">
        <v>0.66416016350451856</v>
      </c>
      <c r="I135" s="24">
        <v>0.66685173488158012</v>
      </c>
      <c r="J135" s="24">
        <v>0.66954330625864178</v>
      </c>
      <c r="K135" s="24">
        <v>0.67223487763570333</v>
      </c>
      <c r="L135" s="24">
        <v>0.67492644901276488</v>
      </c>
      <c r="M135" s="24">
        <v>0.67761802038982644</v>
      </c>
      <c r="N135" s="24">
        <v>0.68030959176688799</v>
      </c>
      <c r="O135" s="24">
        <v>0.68300116314394965</v>
      </c>
      <c r="P135" s="24">
        <v>0.6856927345210112</v>
      </c>
      <c r="Q135" s="24">
        <v>0.68838430589807276</v>
      </c>
      <c r="R135" s="25">
        <v>0.69107587727513431</v>
      </c>
    </row>
    <row r="136" spans="1:18" x14ac:dyDescent="0.25">
      <c r="A136" s="23">
        <v>18.5</v>
      </c>
      <c r="B136" s="24">
        <v>0.6264667200206766</v>
      </c>
      <c r="C136" s="24">
        <v>0.62953731639738009</v>
      </c>
      <c r="D136" s="24">
        <v>0.63260791277408368</v>
      </c>
      <c r="E136" s="24">
        <v>0.63567850915078716</v>
      </c>
      <c r="F136" s="24">
        <v>0.63874910552749076</v>
      </c>
      <c r="G136" s="24">
        <v>0.64181970190419424</v>
      </c>
      <c r="H136" s="24">
        <v>0.64489029828089772</v>
      </c>
      <c r="I136" s="24">
        <v>0.64796089465760132</v>
      </c>
      <c r="J136" s="24">
        <v>0.6510314910343048</v>
      </c>
      <c r="K136" s="24">
        <v>0.65410208741100839</v>
      </c>
      <c r="L136" s="24">
        <v>0.65717268378771188</v>
      </c>
      <c r="M136" s="24">
        <v>0.66024328016441536</v>
      </c>
      <c r="N136" s="24">
        <v>0.66331387654111895</v>
      </c>
      <c r="O136" s="24">
        <v>0.66638447291782243</v>
      </c>
      <c r="P136" s="24">
        <v>0.66945506929452603</v>
      </c>
      <c r="Q136" s="24">
        <v>0.67252566567122951</v>
      </c>
      <c r="R136" s="25">
        <v>0.67559626204793299</v>
      </c>
    </row>
    <row r="137" spans="1:18" x14ac:dyDescent="0.25">
      <c r="A137" s="23">
        <v>19</v>
      </c>
      <c r="B137" s="24">
        <v>0.60494179232328094</v>
      </c>
      <c r="C137" s="24">
        <v>0.60839697258018455</v>
      </c>
      <c r="D137" s="24">
        <v>0.61185215283708805</v>
      </c>
      <c r="E137" s="24">
        <v>0.61530733309399166</v>
      </c>
      <c r="F137" s="24">
        <v>0.61876251335089516</v>
      </c>
      <c r="G137" s="24">
        <v>0.62221769360779877</v>
      </c>
      <c r="H137" s="24">
        <v>0.62567287386470238</v>
      </c>
      <c r="I137" s="24">
        <v>0.62912805412160588</v>
      </c>
      <c r="J137" s="24">
        <v>0.6325832343785095</v>
      </c>
      <c r="K137" s="24">
        <v>0.636038414635413</v>
      </c>
      <c r="L137" s="24">
        <v>0.63949359489231661</v>
      </c>
      <c r="M137" s="24">
        <v>0.64294877514922022</v>
      </c>
      <c r="N137" s="24">
        <v>0.64640395540612372</v>
      </c>
      <c r="O137" s="24">
        <v>0.64985913566302733</v>
      </c>
      <c r="P137" s="24">
        <v>0.65331431591993083</v>
      </c>
      <c r="Q137" s="24">
        <v>0.65676949617683444</v>
      </c>
      <c r="R137" s="25">
        <v>0.66022467643373806</v>
      </c>
    </row>
    <row r="138" spans="1:18" x14ac:dyDescent="0.25">
      <c r="A138" s="23">
        <v>19.5</v>
      </c>
      <c r="B138" s="24">
        <v>0.58358910443772771</v>
      </c>
      <c r="C138" s="24">
        <v>0.58742146052940003</v>
      </c>
      <c r="D138" s="24">
        <v>0.59125381662107235</v>
      </c>
      <c r="E138" s="24">
        <v>0.59508617271274455</v>
      </c>
      <c r="F138" s="24">
        <v>0.59891852880441687</v>
      </c>
      <c r="G138" s="24">
        <v>0.60275088489608919</v>
      </c>
      <c r="H138" s="24">
        <v>0.60658324098776151</v>
      </c>
      <c r="I138" s="24">
        <v>0.61041559707943382</v>
      </c>
      <c r="J138" s="24">
        <v>0.61424795317110603</v>
      </c>
      <c r="K138" s="24">
        <v>0.61808030926277835</v>
      </c>
      <c r="L138" s="24">
        <v>0.62191266535445067</v>
      </c>
      <c r="M138" s="24">
        <v>0.62574502144612298</v>
      </c>
      <c r="N138" s="24">
        <v>0.6295773775377953</v>
      </c>
      <c r="O138" s="24">
        <v>0.63340973362946751</v>
      </c>
      <c r="P138" s="24">
        <v>0.63724208972113983</v>
      </c>
      <c r="Q138" s="24">
        <v>0.64107444581281214</v>
      </c>
      <c r="R138" s="25">
        <v>0.64490680190448446</v>
      </c>
    </row>
    <row r="139" spans="1:18" x14ac:dyDescent="0.25">
      <c r="A139" s="23">
        <v>20</v>
      </c>
      <c r="B139" s="24">
        <v>0.5627908571116933</v>
      </c>
      <c r="C139" s="24">
        <v>0.56698001406671528</v>
      </c>
      <c r="D139" s="24">
        <v>0.57116917102173725</v>
      </c>
      <c r="E139" s="24">
        <v>0.57535832797675934</v>
      </c>
      <c r="F139" s="24">
        <v>0.57954748493178132</v>
      </c>
      <c r="G139" s="24">
        <v>0.5837366418868033</v>
      </c>
      <c r="H139" s="24">
        <v>0.58792579884182528</v>
      </c>
      <c r="I139" s="24">
        <v>0.59211495579684725</v>
      </c>
      <c r="J139" s="24">
        <v>0.59630411275186934</v>
      </c>
      <c r="K139" s="24">
        <v>0.60049326970689132</v>
      </c>
      <c r="L139" s="24">
        <v>0.6046824266619133</v>
      </c>
      <c r="M139" s="24">
        <v>0.60887158361693527</v>
      </c>
      <c r="N139" s="24">
        <v>0.61306074057195725</v>
      </c>
      <c r="O139" s="24">
        <v>0.61724989752697934</v>
      </c>
      <c r="P139" s="24">
        <v>0.62143905448200132</v>
      </c>
      <c r="Q139" s="24">
        <v>0.6256282114370233</v>
      </c>
      <c r="R139" s="25">
        <v>0.62981736839204527</v>
      </c>
    </row>
    <row r="140" spans="1:18" x14ac:dyDescent="0.25">
      <c r="A140" s="26">
        <v>20.5</v>
      </c>
      <c r="B140" s="27">
        <v>0.54315829955292472</v>
      </c>
      <c r="C140" s="27">
        <v>0.54767091547388846</v>
      </c>
      <c r="D140" s="27">
        <v>0.55218353139485221</v>
      </c>
      <c r="E140" s="27">
        <v>0.55669614731581585</v>
      </c>
      <c r="F140" s="27">
        <v>0.5612087632367796</v>
      </c>
      <c r="G140" s="27">
        <v>0.56572137915774334</v>
      </c>
      <c r="H140" s="27">
        <v>0.57023399507870709</v>
      </c>
      <c r="I140" s="27">
        <v>0.57474661099967084</v>
      </c>
      <c r="J140" s="27">
        <v>0.57925922692063447</v>
      </c>
      <c r="K140" s="27">
        <v>0.58377184284159822</v>
      </c>
      <c r="L140" s="27">
        <v>0.58828445876256197</v>
      </c>
      <c r="M140" s="27">
        <v>0.59279707468352572</v>
      </c>
      <c r="N140" s="27">
        <v>0.59730969060448946</v>
      </c>
      <c r="O140" s="27">
        <v>0.6018223065254531</v>
      </c>
      <c r="P140" s="27">
        <v>0.60633492244641685</v>
      </c>
      <c r="Q140" s="27">
        <v>0.61084753836738059</v>
      </c>
      <c r="R140" s="28">
        <v>0.61536015428834434</v>
      </c>
    </row>
    <row r="144" spans="1:18" ht="28.9" customHeight="1" x14ac:dyDescent="0.5">
      <c r="A144" s="1" t="s">
        <v>18</v>
      </c>
      <c r="B144" s="1"/>
    </row>
    <row r="145" spans="1:34" x14ac:dyDescent="0.25">
      <c r="A145" s="17" t="s">
        <v>13</v>
      </c>
      <c r="B145" s="18" t="s">
        <v>19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9"/>
    </row>
    <row r="146" spans="1:34" x14ac:dyDescent="0.25">
      <c r="A146" s="20" t="s">
        <v>15</v>
      </c>
      <c r="B146" s="21">
        <v>128</v>
      </c>
      <c r="C146" s="21">
        <v>144</v>
      </c>
      <c r="D146" s="21">
        <v>160</v>
      </c>
      <c r="E146" s="21">
        <v>176</v>
      </c>
      <c r="F146" s="21">
        <v>192</v>
      </c>
      <c r="G146" s="21">
        <v>208</v>
      </c>
      <c r="H146" s="21">
        <v>224</v>
      </c>
      <c r="I146" s="21">
        <v>240</v>
      </c>
      <c r="J146" s="21">
        <v>256</v>
      </c>
      <c r="K146" s="21">
        <v>272</v>
      </c>
      <c r="L146" s="21">
        <v>288</v>
      </c>
      <c r="M146" s="21">
        <v>304</v>
      </c>
      <c r="N146" s="21">
        <v>320</v>
      </c>
      <c r="O146" s="21">
        <v>336</v>
      </c>
      <c r="P146" s="21">
        <v>352</v>
      </c>
      <c r="Q146" s="21">
        <v>368</v>
      </c>
      <c r="R146" s="21">
        <v>384</v>
      </c>
      <c r="S146" s="21">
        <v>400</v>
      </c>
      <c r="T146" s="21">
        <v>416</v>
      </c>
      <c r="U146" s="21">
        <v>432</v>
      </c>
      <c r="V146" s="21">
        <v>448</v>
      </c>
      <c r="W146" s="21">
        <v>464</v>
      </c>
      <c r="X146" s="21">
        <v>480</v>
      </c>
      <c r="Y146" s="21">
        <v>496</v>
      </c>
      <c r="Z146" s="21">
        <v>512</v>
      </c>
      <c r="AA146" s="21">
        <v>528</v>
      </c>
      <c r="AB146" s="21">
        <v>544</v>
      </c>
      <c r="AC146" s="21">
        <v>560</v>
      </c>
      <c r="AD146" s="21">
        <v>576</v>
      </c>
      <c r="AE146" s="21">
        <v>592</v>
      </c>
      <c r="AF146" s="21">
        <v>608</v>
      </c>
      <c r="AG146" s="21">
        <v>624</v>
      </c>
      <c r="AH146" s="22">
        <v>640</v>
      </c>
    </row>
    <row r="147" spans="1:34" x14ac:dyDescent="0.25">
      <c r="A147" s="23">
        <v>4</v>
      </c>
      <c r="B147" s="24">
        <v>5.9072605463389589</v>
      </c>
      <c r="C147" s="24">
        <v>6.0053171142435824</v>
      </c>
      <c r="D147" s="24">
        <v>6.1033736821482059</v>
      </c>
      <c r="E147" s="24">
        <v>6.2014302500528293</v>
      </c>
      <c r="F147" s="24">
        <v>6.2994868179574528</v>
      </c>
      <c r="G147" s="24">
        <v>6.4040357017559479</v>
      </c>
      <c r="H147" s="24">
        <v>6.5150769014483174</v>
      </c>
      <c r="I147" s="24">
        <v>6.6261181011406851</v>
      </c>
      <c r="J147" s="24">
        <v>6.7371593008330537</v>
      </c>
      <c r="K147" s="24">
        <v>6.8482005005254223</v>
      </c>
      <c r="L147" s="24">
        <v>6.95924170021779</v>
      </c>
      <c r="M147" s="24">
        <v>7.0745898640116156</v>
      </c>
      <c r="N147" s="24">
        <v>7.2028589201098168</v>
      </c>
      <c r="O147" s="24">
        <v>7.331127976208017</v>
      </c>
      <c r="P147" s="24">
        <v>7.4593970323062173</v>
      </c>
      <c r="Q147" s="24">
        <v>7.5876660884044176</v>
      </c>
      <c r="R147" s="24">
        <v>7.7159351445026187</v>
      </c>
      <c r="S147" s="24">
        <v>7.844204200600819</v>
      </c>
      <c r="T147" s="24">
        <v>7.9945449890989098</v>
      </c>
      <c r="U147" s="24">
        <v>8.1448857775970005</v>
      </c>
      <c r="V147" s="24">
        <v>8.2952265660950921</v>
      </c>
      <c r="W147" s="24">
        <v>8.445567354593182</v>
      </c>
      <c r="X147" s="24">
        <v>8.5959081430912736</v>
      </c>
      <c r="Y147" s="24">
        <v>8.7462489315893635</v>
      </c>
      <c r="Z147" s="24">
        <v>8.9172269149148988</v>
      </c>
      <c r="AA147" s="24">
        <v>9.0950839631829155</v>
      </c>
      <c r="AB147" s="24">
        <v>9.2729410114509321</v>
      </c>
      <c r="AC147" s="24">
        <v>9.4507980597189505</v>
      </c>
      <c r="AD147" s="24">
        <v>9.6286551079869671</v>
      </c>
      <c r="AE147" s="24">
        <v>9.8065121562549855</v>
      </c>
      <c r="AF147" s="24">
        <v>10.00114992378097</v>
      </c>
      <c r="AG147" s="24">
        <v>10.212568410564909</v>
      </c>
      <c r="AH147" s="25">
        <v>10.423986897348859</v>
      </c>
    </row>
    <row r="148" spans="1:34" x14ac:dyDescent="0.25">
      <c r="A148" s="23">
        <v>5</v>
      </c>
      <c r="B148" s="24">
        <v>4.6614933802747851</v>
      </c>
      <c r="C148" s="24">
        <v>4.7358186496186878</v>
      </c>
      <c r="D148" s="24">
        <v>4.8101439189625896</v>
      </c>
      <c r="E148" s="24">
        <v>4.8844691883064906</v>
      </c>
      <c r="F148" s="24">
        <v>4.9587944576503942</v>
      </c>
      <c r="G148" s="24">
        <v>5.0385548890813947</v>
      </c>
      <c r="H148" s="24">
        <v>5.1237504825994931</v>
      </c>
      <c r="I148" s="24">
        <v>5.2089460761175923</v>
      </c>
      <c r="J148" s="24">
        <v>5.2941416696356907</v>
      </c>
      <c r="K148" s="24">
        <v>5.3793372631537899</v>
      </c>
      <c r="L148" s="24">
        <v>5.4645328566718891</v>
      </c>
      <c r="M148" s="24">
        <v>5.5534226869298626</v>
      </c>
      <c r="N148" s="24">
        <v>5.6533952274074606</v>
      </c>
      <c r="O148" s="24">
        <v>5.7533677678850594</v>
      </c>
      <c r="P148" s="24">
        <v>5.8533403083626556</v>
      </c>
      <c r="Q148" s="24">
        <v>5.9533128488402536</v>
      </c>
      <c r="R148" s="24">
        <v>6.0532853893178507</v>
      </c>
      <c r="S148" s="24">
        <v>6.1532579297954486</v>
      </c>
      <c r="T148" s="24">
        <v>6.2725146913938188</v>
      </c>
      <c r="U148" s="24">
        <v>6.391771452992189</v>
      </c>
      <c r="V148" s="24">
        <v>6.5110282145905582</v>
      </c>
      <c r="W148" s="24">
        <v>6.6302849761889284</v>
      </c>
      <c r="X148" s="24">
        <v>6.7495417377872986</v>
      </c>
      <c r="Y148" s="24">
        <v>6.8687984993856688</v>
      </c>
      <c r="Z148" s="24">
        <v>7.0063493709775546</v>
      </c>
      <c r="AA148" s="24">
        <v>7.1499982792339463</v>
      </c>
      <c r="AB148" s="24">
        <v>7.2936471874903379</v>
      </c>
      <c r="AC148" s="24">
        <v>7.4372960957467287</v>
      </c>
      <c r="AD148" s="24">
        <v>7.5809450040031203</v>
      </c>
      <c r="AE148" s="24">
        <v>7.7245939122595111</v>
      </c>
      <c r="AF148" s="24">
        <v>7.8832931823015233</v>
      </c>
      <c r="AG148" s="24">
        <v>8.0570428141291561</v>
      </c>
      <c r="AH148" s="25">
        <v>8.2307924459567872</v>
      </c>
    </row>
    <row r="149" spans="1:34" x14ac:dyDescent="0.25">
      <c r="A149" s="23">
        <v>6</v>
      </c>
      <c r="B149" s="24">
        <v>3.674500496218521</v>
      </c>
      <c r="C149" s="24">
        <v>3.729081320057746</v>
      </c>
      <c r="D149" s="24">
        <v>3.78366214389697</v>
      </c>
      <c r="E149" s="24">
        <v>3.838242967736194</v>
      </c>
      <c r="F149" s="24">
        <v>3.8928237915754189</v>
      </c>
      <c r="G149" s="24">
        <v>3.95187690206774</v>
      </c>
      <c r="H149" s="24">
        <v>4.0154022992131582</v>
      </c>
      <c r="I149" s="24">
        <v>4.0789276963585754</v>
      </c>
      <c r="J149" s="24">
        <v>4.1424530935039927</v>
      </c>
      <c r="K149" s="24">
        <v>4.2059784906494109</v>
      </c>
      <c r="L149" s="24">
        <v>4.2695038877948281</v>
      </c>
      <c r="M149" s="24">
        <v>4.3361579335049232</v>
      </c>
      <c r="N149" s="24">
        <v>4.4121979249090506</v>
      </c>
      <c r="O149" s="24">
        <v>4.4882379163131789</v>
      </c>
      <c r="P149" s="24">
        <v>4.5642779077173063</v>
      </c>
      <c r="Q149" s="24">
        <v>4.6403178991214329</v>
      </c>
      <c r="R149" s="24">
        <v>4.7163578905255603</v>
      </c>
      <c r="S149" s="24">
        <v>4.7923978819296877</v>
      </c>
      <c r="T149" s="24">
        <v>4.8851231399210144</v>
      </c>
      <c r="U149" s="24">
        <v>4.9778483979123411</v>
      </c>
      <c r="V149" s="24">
        <v>5.0705736559036678</v>
      </c>
      <c r="W149" s="24">
        <v>5.1632989138949954</v>
      </c>
      <c r="X149" s="24">
        <v>5.2560241718863212</v>
      </c>
      <c r="Y149" s="24">
        <v>5.3487494298776488</v>
      </c>
      <c r="Z149" s="24">
        <v>5.4575671305877229</v>
      </c>
      <c r="AA149" s="24">
        <v>5.5717489788707129</v>
      </c>
      <c r="AB149" s="24">
        <v>5.6859308271537028</v>
      </c>
      <c r="AC149" s="24">
        <v>5.8001126754366936</v>
      </c>
      <c r="AD149" s="24">
        <v>5.9142945237196836</v>
      </c>
      <c r="AE149" s="24">
        <v>6.0284763720026744</v>
      </c>
      <c r="AF149" s="24">
        <v>6.1560725029717114</v>
      </c>
      <c r="AG149" s="24">
        <v>6.297082916626799</v>
      </c>
      <c r="AH149" s="25">
        <v>6.4380933302818857</v>
      </c>
    </row>
    <row r="150" spans="1:34" x14ac:dyDescent="0.25">
      <c r="A150" s="23">
        <v>7</v>
      </c>
      <c r="B150" s="24">
        <v>2.904592045150582</v>
      </c>
      <c r="C150" s="24">
        <v>2.943083323235872</v>
      </c>
      <c r="D150" s="24">
        <v>2.9815746013211628</v>
      </c>
      <c r="E150" s="24">
        <v>3.0200658794064532</v>
      </c>
      <c r="F150" s="24">
        <v>3.0585571574917441</v>
      </c>
      <c r="G150" s="24">
        <v>3.1006521251689012</v>
      </c>
      <c r="H150" s="24">
        <v>3.146350782437926</v>
      </c>
      <c r="I150" s="24">
        <v>3.1920494397069499</v>
      </c>
      <c r="J150" s="24">
        <v>3.2377480969759742</v>
      </c>
      <c r="K150" s="24">
        <v>3.283446754244999</v>
      </c>
      <c r="L150" s="24">
        <v>3.3291454115140229</v>
      </c>
      <c r="M150" s="24">
        <v>3.3774542683589139</v>
      </c>
      <c r="N150" s="24">
        <v>3.433593723931406</v>
      </c>
      <c r="O150" s="24">
        <v>3.4897331795038968</v>
      </c>
      <c r="P150" s="24">
        <v>3.5458726350763881</v>
      </c>
      <c r="Q150" s="24">
        <v>3.6020120906488788</v>
      </c>
      <c r="R150" s="24">
        <v>3.6581515462213701</v>
      </c>
      <c r="S150" s="24">
        <v>3.7142910017938608</v>
      </c>
      <c r="T150" s="24">
        <v>3.7847053261655228</v>
      </c>
      <c r="U150" s="24">
        <v>3.8551196505371839</v>
      </c>
      <c r="V150" s="24">
        <v>3.9255339749088449</v>
      </c>
      <c r="W150" s="24">
        <v>3.9959482992805069</v>
      </c>
      <c r="X150" s="24">
        <v>4.0663626236521679</v>
      </c>
      <c r="Y150" s="24">
        <v>4.1367769480238286</v>
      </c>
      <c r="Z150" s="24">
        <v>4.2212234653986282</v>
      </c>
      <c r="AA150" s="24">
        <v>4.3103473804411401</v>
      </c>
      <c r="AB150" s="24">
        <v>4.3994712954836519</v>
      </c>
      <c r="AC150" s="24">
        <v>4.4885952105261628</v>
      </c>
      <c r="AD150" s="24">
        <v>4.5777191255686747</v>
      </c>
      <c r="AE150" s="24">
        <v>4.6668430406111856</v>
      </c>
      <c r="AF150" s="24">
        <v>4.7678394376129463</v>
      </c>
      <c r="AG150" s="24">
        <v>4.8807083165739558</v>
      </c>
      <c r="AH150" s="25">
        <v>4.9935771955349653</v>
      </c>
    </row>
    <row r="151" spans="1:34" x14ac:dyDescent="0.25">
      <c r="A151" s="23">
        <v>8</v>
      </c>
      <c r="B151" s="24">
        <v>2.3137429534107579</v>
      </c>
      <c r="C151" s="24">
        <v>2.3394676321875578</v>
      </c>
      <c r="D151" s="24">
        <v>2.3651923109643578</v>
      </c>
      <c r="E151" s="24">
        <v>2.3909169897411582</v>
      </c>
      <c r="F151" s="24">
        <v>2.4166416685179581</v>
      </c>
      <c r="G151" s="24">
        <v>2.4451957181981681</v>
      </c>
      <c r="H151" s="24">
        <v>2.4765791387817879</v>
      </c>
      <c r="I151" s="24">
        <v>2.5079625593654091</v>
      </c>
      <c r="J151" s="24">
        <v>2.539345979949029</v>
      </c>
      <c r="K151" s="24">
        <v>2.5707294005326502</v>
      </c>
      <c r="L151" s="24">
        <v>2.602112821116271</v>
      </c>
      <c r="M151" s="24">
        <v>2.6356351314733328</v>
      </c>
      <c r="N151" s="24">
        <v>2.6755741111507212</v>
      </c>
      <c r="O151" s="24">
        <v>2.71551309082811</v>
      </c>
      <c r="P151" s="24">
        <v>2.755452070505497</v>
      </c>
      <c r="Q151" s="24">
        <v>2.7953910501828858</v>
      </c>
      <c r="R151" s="24">
        <v>2.8353300298602742</v>
      </c>
      <c r="S151" s="24">
        <v>2.8752690095376621</v>
      </c>
      <c r="T151" s="24">
        <v>2.927261016971737</v>
      </c>
      <c r="U151" s="24">
        <v>2.9792530244058129</v>
      </c>
      <c r="V151" s="24">
        <v>3.0312450318398891</v>
      </c>
      <c r="W151" s="24">
        <v>3.083237039273965</v>
      </c>
      <c r="X151" s="24">
        <v>3.1352290467080399</v>
      </c>
      <c r="Y151" s="24">
        <v>3.1872210541421162</v>
      </c>
      <c r="Z151" s="24">
        <v>3.251326422422876</v>
      </c>
      <c r="AA151" s="24">
        <v>3.3194695776525309</v>
      </c>
      <c r="AB151" s="24">
        <v>3.3876127328821868</v>
      </c>
      <c r="AC151" s="24">
        <v>3.4557558881118431</v>
      </c>
      <c r="AD151" s="24">
        <v>3.5238990433414981</v>
      </c>
      <c r="AE151" s="24">
        <v>3.592042198571153</v>
      </c>
      <c r="AF151" s="24">
        <v>3.6706103134060322</v>
      </c>
      <c r="AG151" s="24">
        <v>3.7596033878461328</v>
      </c>
      <c r="AH151" s="25">
        <v>3.8485964622862339</v>
      </c>
    </row>
    <row r="152" spans="1:34" x14ac:dyDescent="0.25">
      <c r="A152" s="23">
        <v>9</v>
      </c>
      <c r="B152" s="24">
        <v>1.8675929226982211</v>
      </c>
      <c r="C152" s="24">
        <v>1.883541995306675</v>
      </c>
      <c r="D152" s="24">
        <v>1.899491067915128</v>
      </c>
      <c r="E152" s="24">
        <v>1.915440140523581</v>
      </c>
      <c r="F152" s="24">
        <v>1.9313892131320349</v>
      </c>
      <c r="G152" s="24">
        <v>1.949487616328214</v>
      </c>
      <c r="H152" s="24">
        <v>1.96973535011212</v>
      </c>
      <c r="I152" s="24">
        <v>1.9899830838960251</v>
      </c>
      <c r="J152" s="24">
        <v>2.0102308176799308</v>
      </c>
      <c r="K152" s="24">
        <v>2.0304785514638359</v>
      </c>
      <c r="L152" s="24">
        <v>2.0507262852477419</v>
      </c>
      <c r="M152" s="24">
        <v>2.0726887381890511</v>
      </c>
      <c r="N152" s="24">
        <v>2.0997953486025702</v>
      </c>
      <c r="O152" s="24">
        <v>2.1269019590160898</v>
      </c>
      <c r="P152" s="24">
        <v>2.1540085694296089</v>
      </c>
      <c r="Q152" s="24">
        <v>2.181115179843129</v>
      </c>
      <c r="R152" s="24">
        <v>2.208221790256649</v>
      </c>
      <c r="S152" s="24">
        <v>2.2353284006701681</v>
      </c>
      <c r="T152" s="24">
        <v>2.272454754543435</v>
      </c>
      <c r="U152" s="24">
        <v>2.3095811084167028</v>
      </c>
      <c r="V152" s="24">
        <v>2.3467074622899711</v>
      </c>
      <c r="W152" s="24">
        <v>2.383833816163238</v>
      </c>
      <c r="X152" s="24">
        <v>2.4209601700365062</v>
      </c>
      <c r="Y152" s="24">
        <v>2.458086523909774</v>
      </c>
      <c r="Z152" s="24">
        <v>2.505548824032434</v>
      </c>
      <c r="AA152" s="24">
        <v>2.5564564395715581</v>
      </c>
      <c r="AB152" s="24">
        <v>2.6073640551106818</v>
      </c>
      <c r="AC152" s="24">
        <v>2.658271670649806</v>
      </c>
      <c r="AD152" s="24">
        <v>2.7091792861889301</v>
      </c>
      <c r="AE152" s="24">
        <v>2.7600869017280552</v>
      </c>
      <c r="AF152" s="24">
        <v>2.820066232891147</v>
      </c>
      <c r="AG152" s="24">
        <v>2.8891172796782079</v>
      </c>
      <c r="AH152" s="25">
        <v>2.9581683264652678</v>
      </c>
    </row>
    <row r="153" spans="1:34" x14ac:dyDescent="0.25">
      <c r="A153" s="23">
        <v>10</v>
      </c>
      <c r="B153" s="24">
        <v>1.5354464300715061</v>
      </c>
      <c r="C153" s="24">
        <v>1.544278936346458</v>
      </c>
      <c r="D153" s="24">
        <v>1.553111442621411</v>
      </c>
      <c r="E153" s="24">
        <v>1.561943948896362</v>
      </c>
      <c r="F153" s="24">
        <v>1.570776455171315</v>
      </c>
      <c r="G153" s="24">
        <v>1.5811725300910799</v>
      </c>
      <c r="H153" s="24">
        <v>1.5931321736556601</v>
      </c>
      <c r="I153" s="24">
        <v>1.6050918172202391</v>
      </c>
      <c r="J153" s="24">
        <v>1.617051460784819</v>
      </c>
      <c r="K153" s="24">
        <v>1.629011104349398</v>
      </c>
      <c r="L153" s="24">
        <v>1.6409707479139779</v>
      </c>
      <c r="M153" s="24">
        <v>1.6542680792063089</v>
      </c>
      <c r="N153" s="24">
        <v>1.6715784736818931</v>
      </c>
      <c r="O153" s="24">
        <v>1.6888888681574781</v>
      </c>
      <c r="P153" s="24">
        <v>1.706199262633062</v>
      </c>
      <c r="Q153" s="24">
        <v>1.7235096571086459</v>
      </c>
      <c r="R153" s="24">
        <v>1.7408200515842309</v>
      </c>
      <c r="S153" s="24">
        <v>1.7581304460598151</v>
      </c>
      <c r="T153" s="24">
        <v>1.783615856443755</v>
      </c>
      <c r="U153" s="24">
        <v>1.8091012668276949</v>
      </c>
      <c r="V153" s="24">
        <v>1.834586677211635</v>
      </c>
      <c r="W153" s="24">
        <v>1.860072087595575</v>
      </c>
      <c r="X153" s="24">
        <v>1.8855574979795151</v>
      </c>
      <c r="Y153" s="24">
        <v>1.911042908363455</v>
      </c>
      <c r="Z153" s="24">
        <v>1.9452282679586519</v>
      </c>
      <c r="AA153" s="24">
        <v>1.982313610624268</v>
      </c>
      <c r="AB153" s="24">
        <v>2.0193989532898851</v>
      </c>
      <c r="AC153" s="24">
        <v>2.0564842959555012</v>
      </c>
      <c r="AD153" s="24">
        <v>2.0935696386211178</v>
      </c>
      <c r="AE153" s="24">
        <v>2.1306549812867339</v>
      </c>
      <c r="AF153" s="24">
        <v>2.175553073967837</v>
      </c>
      <c r="AG153" s="24">
        <v>2.2282639166644258</v>
      </c>
      <c r="AH153" s="25">
        <v>2.280974759361015</v>
      </c>
    </row>
    <row r="154" spans="1:34" x14ac:dyDescent="0.25">
      <c r="A154" s="23">
        <v>11</v>
      </c>
      <c r="B154" s="24">
        <v>1.2902727279485431</v>
      </c>
      <c r="C154" s="24">
        <v>1.2943157544195381</v>
      </c>
      <c r="D154" s="24">
        <v>1.298358780890533</v>
      </c>
      <c r="E154" s="24">
        <v>1.3024018073615271</v>
      </c>
      <c r="F154" s="24">
        <v>1.3064448338325221</v>
      </c>
      <c r="G154" s="24">
        <v>1.311559945378191</v>
      </c>
      <c r="H154" s="24">
        <v>1.317747141998534</v>
      </c>
      <c r="I154" s="24">
        <v>1.323934338618878</v>
      </c>
      <c r="J154" s="24">
        <v>1.3301215352392211</v>
      </c>
      <c r="K154" s="24">
        <v>1.3363087318595639</v>
      </c>
      <c r="L154" s="24">
        <v>1.342495928479907</v>
      </c>
      <c r="M154" s="24">
        <v>1.3496909205847361</v>
      </c>
      <c r="N154" s="24">
        <v>1.3599092991430211</v>
      </c>
      <c r="O154" s="24">
        <v>1.3701276777013061</v>
      </c>
      <c r="P154" s="24">
        <v>1.3803460562595919</v>
      </c>
      <c r="Q154" s="24">
        <v>1.3905644348178769</v>
      </c>
      <c r="R154" s="24">
        <v>1.400782813376162</v>
      </c>
      <c r="S154" s="24">
        <v>1.411001191934447</v>
      </c>
      <c r="T154" s="24">
        <v>1.4277384155952371</v>
      </c>
      <c r="U154" s="24">
        <v>1.4444756392560281</v>
      </c>
      <c r="V154" s="24">
        <v>1.461212862916818</v>
      </c>
      <c r="W154" s="24">
        <v>1.477950086577609</v>
      </c>
      <c r="X154" s="24">
        <v>1.4946873102383991</v>
      </c>
      <c r="Y154" s="24">
        <v>1.511424533899189</v>
      </c>
      <c r="Z154" s="24">
        <v>1.535367127292262</v>
      </c>
      <c r="AA154" s="24">
        <v>1.561711510596095</v>
      </c>
      <c r="AB154" s="24">
        <v>1.588055893899929</v>
      </c>
      <c r="AC154" s="24">
        <v>1.614400277203762</v>
      </c>
      <c r="AD154" s="24">
        <v>1.6407446605075959</v>
      </c>
      <c r="AE154" s="24">
        <v>1.6670890438114301</v>
      </c>
      <c r="AF154" s="24">
        <v>1.70008148989504</v>
      </c>
      <c r="AG154" s="24">
        <v>1.739721998758428</v>
      </c>
      <c r="AH154" s="25">
        <v>1.7793625076218149</v>
      </c>
    </row>
    <row r="155" spans="1:34" x14ac:dyDescent="0.25">
      <c r="A155" s="23">
        <v>12</v>
      </c>
      <c r="B155" s="24">
        <v>1.108705844106616</v>
      </c>
      <c r="C155" s="24">
        <v>1.109954523997899</v>
      </c>
      <c r="D155" s="24">
        <v>1.1112032038891819</v>
      </c>
      <c r="E155" s="24">
        <v>1.1124518837804649</v>
      </c>
      <c r="F155" s="24">
        <v>1.1137005636717481</v>
      </c>
      <c r="G155" s="24">
        <v>1.115624123440339</v>
      </c>
      <c r="H155" s="24">
        <v>1.118222563086237</v>
      </c>
      <c r="I155" s="24">
        <v>1.1208210027321339</v>
      </c>
      <c r="J155" s="24">
        <v>1.1234194423780319</v>
      </c>
      <c r="K155" s="24">
        <v>1.1260178820239299</v>
      </c>
      <c r="L155" s="24">
        <v>1.1286163216698279</v>
      </c>
      <c r="M155" s="24">
        <v>1.131939803743331</v>
      </c>
      <c r="N155" s="24">
        <v>1.1374384130996511</v>
      </c>
      <c r="O155" s="24">
        <v>1.1429370224559701</v>
      </c>
      <c r="P155" s="24">
        <v>1.148435631812289</v>
      </c>
      <c r="Q155" s="24">
        <v>1.1539342411686091</v>
      </c>
      <c r="R155" s="24">
        <v>1.1594328505249281</v>
      </c>
      <c r="S155" s="24">
        <v>1.164931459881247</v>
      </c>
      <c r="T155" s="24">
        <v>1.1754813002797679</v>
      </c>
      <c r="U155" s="24">
        <v>1.186031140678288</v>
      </c>
      <c r="V155" s="24">
        <v>1.196580981076808</v>
      </c>
      <c r="W155" s="24">
        <v>1.2071308214753289</v>
      </c>
      <c r="X155" s="24">
        <v>1.2176806618738489</v>
      </c>
      <c r="Y155" s="24">
        <v>1.228230502272369</v>
      </c>
      <c r="Z155" s="24">
        <v>1.2446325504833571</v>
      </c>
      <c r="AA155" s="24">
        <v>1.262985334631834</v>
      </c>
      <c r="AB155" s="24">
        <v>1.2813381187803099</v>
      </c>
      <c r="AC155" s="24">
        <v>1.2996909029287871</v>
      </c>
      <c r="AD155" s="24">
        <v>1.3180436870772629</v>
      </c>
      <c r="AE155" s="24">
        <v>1.3363964712257399</v>
      </c>
      <c r="AF155" s="24">
        <v>1.360326909291055</v>
      </c>
      <c r="AG155" s="24">
        <v>1.3898350012732099</v>
      </c>
      <c r="AH155" s="25">
        <v>1.419343093255365</v>
      </c>
    </row>
    <row r="156" spans="1:34" x14ac:dyDescent="0.25">
      <c r="A156" s="23">
        <v>13</v>
      </c>
      <c r="B156" s="24">
        <v>0.97104458168240293</v>
      </c>
      <c r="C156" s="24">
        <v>0.97116209491291861</v>
      </c>
      <c r="D156" s="24">
        <v>0.97127960814343428</v>
      </c>
      <c r="E156" s="24">
        <v>0.97139712137394996</v>
      </c>
      <c r="F156" s="24">
        <v>0.97151463460446563</v>
      </c>
      <c r="G156" s="24">
        <v>0.97200410088769396</v>
      </c>
      <c r="H156" s="24">
        <v>0.97286552022363471</v>
      </c>
      <c r="I156" s="24">
        <v>0.97372693955957546</v>
      </c>
      <c r="J156" s="24">
        <v>0.9745883588955162</v>
      </c>
      <c r="K156" s="24">
        <v>0.97544977823145707</v>
      </c>
      <c r="L156" s="24">
        <v>0.97631119756739781</v>
      </c>
      <c r="M156" s="24">
        <v>0.97766204546045077</v>
      </c>
      <c r="N156" s="24">
        <v>0.98048117902484044</v>
      </c>
      <c r="O156" s="24">
        <v>0.98330031258923012</v>
      </c>
      <c r="P156" s="24">
        <v>0.98611944615361968</v>
      </c>
      <c r="Q156" s="24">
        <v>0.98893857971800936</v>
      </c>
      <c r="R156" s="24">
        <v>0.99175771328239892</v>
      </c>
      <c r="S156" s="24">
        <v>0.9945768468467886</v>
      </c>
      <c r="T156" s="24">
        <v>1.001168154138621</v>
      </c>
      <c r="U156" s="24">
        <v>1.007759461430453</v>
      </c>
      <c r="V156" s="24">
        <v>1.014350768722285</v>
      </c>
      <c r="W156" s="24">
        <v>1.020942076014117</v>
      </c>
      <c r="X156" s="24">
        <v>1.027533383305949</v>
      </c>
      <c r="Y156" s="24">
        <v>1.034124690597781</v>
      </c>
      <c r="Z156" s="24">
        <v>1.0453564613414199</v>
      </c>
      <c r="AA156" s="24">
        <v>1.058135053235661</v>
      </c>
      <c r="AB156" s="24">
        <v>1.0709136451299031</v>
      </c>
      <c r="AC156" s="24">
        <v>1.0836922370241451</v>
      </c>
      <c r="AD156" s="24">
        <v>1.096470828918386</v>
      </c>
      <c r="AE156" s="24">
        <v>1.109249420812628</v>
      </c>
      <c r="AF156" s="24">
        <v>1.126629536133545</v>
      </c>
      <c r="AG156" s="24">
        <v>1.148611174881139</v>
      </c>
      <c r="AH156" s="25">
        <v>1.170592813628732</v>
      </c>
    </row>
    <row r="157" spans="1:34" x14ac:dyDescent="0.25">
      <c r="A157" s="23">
        <v>14</v>
      </c>
      <c r="B157" s="24">
        <v>0.861252519171951</v>
      </c>
      <c r="C157" s="24">
        <v>0.86157009235534532</v>
      </c>
      <c r="D157" s="24">
        <v>0.86188766553873963</v>
      </c>
      <c r="E157" s="24">
        <v>0.86220523872213395</v>
      </c>
      <c r="F157" s="24">
        <v>0.86252281190552826</v>
      </c>
      <c r="G157" s="24">
        <v>0.86300368968981334</v>
      </c>
      <c r="H157" s="24">
        <v>0.86364787207498939</v>
      </c>
      <c r="I157" s="24">
        <v>0.86429205446016544</v>
      </c>
      <c r="J157" s="24">
        <v>0.86493623684534149</v>
      </c>
      <c r="K157" s="24">
        <v>0.86558041923051754</v>
      </c>
      <c r="L157" s="24">
        <v>0.86622460161569359</v>
      </c>
      <c r="M157" s="24">
        <v>0.86716973787387441</v>
      </c>
      <c r="N157" s="24">
        <v>0.86901773575106955</v>
      </c>
      <c r="O157" s="24">
        <v>0.87086573362826458</v>
      </c>
      <c r="P157" s="24">
        <v>0.87271373150545972</v>
      </c>
      <c r="Q157" s="24">
        <v>0.87456172938265486</v>
      </c>
      <c r="R157" s="24">
        <v>0.87640972725985</v>
      </c>
      <c r="S157" s="24">
        <v>0.87825772513704514</v>
      </c>
      <c r="T157" s="24">
        <v>0.88278739617246649</v>
      </c>
      <c r="U157" s="24">
        <v>0.88731706720788783</v>
      </c>
      <c r="V157" s="24">
        <v>0.89184673824330918</v>
      </c>
      <c r="W157" s="24">
        <v>0.89637640927873052</v>
      </c>
      <c r="X157" s="24">
        <v>0.90090608031415198</v>
      </c>
      <c r="Y157" s="24">
        <v>0.90543575134957333</v>
      </c>
      <c r="Z157" s="24">
        <v>0.91353555903530492</v>
      </c>
      <c r="AA157" s="24">
        <v>0.9228254122711399</v>
      </c>
      <c r="AB157" s="24">
        <v>0.93211526550697499</v>
      </c>
      <c r="AC157" s="24">
        <v>0.94140511874281008</v>
      </c>
      <c r="AD157" s="24">
        <v>0.95069497197864505</v>
      </c>
      <c r="AE157" s="24">
        <v>0.95998482521448014</v>
      </c>
      <c r="AF157" s="24">
        <v>0.97299434975959675</v>
      </c>
      <c r="AG157" s="24">
        <v>0.98972354561399489</v>
      </c>
      <c r="AH157" s="25">
        <v>1.006452741468393</v>
      </c>
    </row>
    <row r="158" spans="1:34" x14ac:dyDescent="0.25">
      <c r="A158" s="23">
        <v>15</v>
      </c>
      <c r="B158" s="24">
        <v>0.76695801043067746</v>
      </c>
      <c r="C158" s="24">
        <v>0.76847491687529512</v>
      </c>
      <c r="D158" s="24">
        <v>0.76999182331991278</v>
      </c>
      <c r="E158" s="24">
        <v>0.77150872976453044</v>
      </c>
      <c r="F158" s="24">
        <v>0.7730256362091481</v>
      </c>
      <c r="G158" s="24">
        <v>0.77459147717560783</v>
      </c>
      <c r="H158" s="24">
        <v>0.77620625266390963</v>
      </c>
      <c r="I158" s="24">
        <v>0.77782102815221132</v>
      </c>
      <c r="J158" s="24">
        <v>0.77943580364051313</v>
      </c>
      <c r="K158" s="24">
        <v>0.78105057912881493</v>
      </c>
      <c r="L158" s="24">
        <v>0.78266535461711673</v>
      </c>
      <c r="M158" s="24">
        <v>0.78443974848070186</v>
      </c>
      <c r="N158" s="24">
        <v>0.78669299747013732</v>
      </c>
      <c r="O158" s="24">
        <v>0.78894624645957268</v>
      </c>
      <c r="P158" s="24">
        <v>0.79119949544900814</v>
      </c>
      <c r="Q158" s="24">
        <v>0.79345274443844349</v>
      </c>
      <c r="R158" s="24">
        <v>0.79570599342787895</v>
      </c>
      <c r="S158" s="24">
        <v>0.79795924241731431</v>
      </c>
      <c r="T158" s="24">
        <v>0.80199222074130994</v>
      </c>
      <c r="U158" s="24">
        <v>0.80602519906530545</v>
      </c>
      <c r="V158" s="24">
        <v>0.81005817738930108</v>
      </c>
      <c r="W158" s="24">
        <v>0.81409115571329671</v>
      </c>
      <c r="X158" s="24">
        <v>0.81812413403729223</v>
      </c>
      <c r="Y158" s="24">
        <v>0.82215711236128786</v>
      </c>
      <c r="Z158" s="24">
        <v>0.82883131809324873</v>
      </c>
      <c r="AA158" s="24">
        <v>0.83638593296119801</v>
      </c>
      <c r="AB158" s="24">
        <v>0.84394054782914729</v>
      </c>
      <c r="AC158" s="24">
        <v>0.85149516269709657</v>
      </c>
      <c r="AD158" s="24">
        <v>0.85904977756504586</v>
      </c>
      <c r="AE158" s="24">
        <v>0.86660439243299514</v>
      </c>
      <c r="AF158" s="24">
        <v>0.87709110486560882</v>
      </c>
      <c r="AG158" s="24">
        <v>0.89050991486288689</v>
      </c>
      <c r="AH158" s="25">
        <v>0.90392872486016496</v>
      </c>
    </row>
    <row r="159" spans="1:34" x14ac:dyDescent="0.25">
      <c r="A159" s="23">
        <v>16</v>
      </c>
      <c r="B159" s="24">
        <v>0.67945418467336527</v>
      </c>
      <c r="C159" s="24">
        <v>0.68283774438225453</v>
      </c>
      <c r="D159" s="24">
        <v>0.68622130409114379</v>
      </c>
      <c r="E159" s="24">
        <v>0.68960486380003305</v>
      </c>
      <c r="F159" s="24">
        <v>0.69298842350892231</v>
      </c>
      <c r="G159" s="24">
        <v>0.6964008260333755</v>
      </c>
      <c r="H159" s="24">
        <v>0.6998420713733926</v>
      </c>
      <c r="I159" s="24">
        <v>0.70328331671340971</v>
      </c>
      <c r="J159" s="24">
        <v>0.70672456205342682</v>
      </c>
      <c r="K159" s="24">
        <v>0.71016580739344382</v>
      </c>
      <c r="L159" s="24">
        <v>0.71360705273346092</v>
      </c>
      <c r="M159" s="24">
        <v>0.7171137201374268</v>
      </c>
      <c r="N159" s="24">
        <v>0.72081665373323922</v>
      </c>
      <c r="O159" s="24">
        <v>0.72451958732905164</v>
      </c>
      <c r="P159" s="24">
        <v>0.72822252092486406</v>
      </c>
      <c r="Q159" s="24">
        <v>0.73192545452067637</v>
      </c>
      <c r="R159" s="24">
        <v>0.73562838811648879</v>
      </c>
      <c r="S159" s="24">
        <v>0.7393313217123012</v>
      </c>
      <c r="T159" s="24">
        <v>0.74410059756454794</v>
      </c>
      <c r="U159" s="24">
        <v>0.74886987341679467</v>
      </c>
      <c r="V159" s="24">
        <v>0.75363914926904141</v>
      </c>
      <c r="W159" s="24">
        <v>0.75840842512128814</v>
      </c>
      <c r="X159" s="24">
        <v>0.76317770097353477</v>
      </c>
      <c r="Y159" s="24">
        <v>0.7679469768257815</v>
      </c>
      <c r="Z159" s="24">
        <v>0.77456998840281333</v>
      </c>
      <c r="AA159" s="24">
        <v>0.78181091188810692</v>
      </c>
      <c r="AB159" s="24">
        <v>0.7890518353734004</v>
      </c>
      <c r="AC159" s="24">
        <v>0.79629275885869399</v>
      </c>
      <c r="AD159" s="24">
        <v>0.80353368234398748</v>
      </c>
      <c r="AE159" s="24">
        <v>0.81077460582928107</v>
      </c>
      <c r="AF159" s="24">
        <v>0.82025433150739036</v>
      </c>
      <c r="AG159" s="24">
        <v>0.83197285937831555</v>
      </c>
      <c r="AH159" s="25">
        <v>0.84369138724924075</v>
      </c>
    </row>
    <row r="160" spans="1:34" x14ac:dyDescent="0.25">
      <c r="A160" s="23">
        <v>17</v>
      </c>
      <c r="B160" s="24">
        <v>0.59369894647419585</v>
      </c>
      <c r="C160" s="24">
        <v>0.59928452614510319</v>
      </c>
      <c r="D160" s="24">
        <v>0.60487010581601053</v>
      </c>
      <c r="E160" s="24">
        <v>0.61045568548691787</v>
      </c>
      <c r="F160" s="24">
        <v>0.6160412651578252</v>
      </c>
      <c r="G160" s="24">
        <v>0.62172987431079119</v>
      </c>
      <c r="H160" s="24">
        <v>0.62752151294581582</v>
      </c>
      <c r="I160" s="24">
        <v>0.63331315158084034</v>
      </c>
      <c r="J160" s="24">
        <v>0.63910479021586497</v>
      </c>
      <c r="K160" s="24">
        <v>0.6448964288508896</v>
      </c>
      <c r="L160" s="24">
        <v>0.65068806748591412</v>
      </c>
      <c r="M160" s="24">
        <v>0.65649807105993918</v>
      </c>
      <c r="N160" s="24">
        <v>0.66236316945096552</v>
      </c>
      <c r="O160" s="24">
        <v>0.66822826784199174</v>
      </c>
      <c r="P160" s="24">
        <v>0.67409336623301808</v>
      </c>
      <c r="Q160" s="24">
        <v>0.67995846462404441</v>
      </c>
      <c r="R160" s="24">
        <v>0.68582356301507075</v>
      </c>
      <c r="S160" s="24">
        <v>0.69168866140609708</v>
      </c>
      <c r="T160" s="24">
        <v>0.69809527172097485</v>
      </c>
      <c r="U160" s="24">
        <v>0.70450188203585273</v>
      </c>
      <c r="V160" s="24">
        <v>0.7109084923507305</v>
      </c>
      <c r="W160" s="24">
        <v>0.71731510266560827</v>
      </c>
      <c r="X160" s="24">
        <v>0.72372171298048615</v>
      </c>
      <c r="Y160" s="24">
        <v>0.73012832329536392</v>
      </c>
      <c r="Z160" s="24">
        <v>0.73774259521100594</v>
      </c>
      <c r="AA160" s="24">
        <v>0.74575942099356918</v>
      </c>
      <c r="AB160" s="24">
        <v>0.75377624677613253</v>
      </c>
      <c r="AC160" s="24">
        <v>0.76179307255869588</v>
      </c>
      <c r="AD160" s="24">
        <v>0.76980989834125924</v>
      </c>
      <c r="AE160" s="24">
        <v>0.77782672412382259</v>
      </c>
      <c r="AF160" s="24">
        <v>0.78748333510012747</v>
      </c>
      <c r="AG160" s="24">
        <v>0.79877973127017388</v>
      </c>
      <c r="AH160" s="25">
        <v>0.81007612744022028</v>
      </c>
    </row>
    <row r="161" spans="1:34" x14ac:dyDescent="0.25">
      <c r="A161" s="23">
        <v>18</v>
      </c>
      <c r="B161" s="24">
        <v>0.50831497576673879</v>
      </c>
      <c r="C161" s="24">
        <v>0.51610598879210923</v>
      </c>
      <c r="D161" s="24">
        <v>0.52389700181747967</v>
      </c>
      <c r="E161" s="24">
        <v>0.53168801484285011</v>
      </c>
      <c r="F161" s="24">
        <v>0.53947902786822055</v>
      </c>
      <c r="G161" s="24">
        <v>0.54754153541491801</v>
      </c>
      <c r="H161" s="24">
        <v>0.55587553748294249</v>
      </c>
      <c r="I161" s="24">
        <v>0.56420953955096709</v>
      </c>
      <c r="J161" s="24">
        <v>0.57254354161899157</v>
      </c>
      <c r="K161" s="24">
        <v>0.58087754368701605</v>
      </c>
      <c r="L161" s="24">
        <v>0.58921154575504064</v>
      </c>
      <c r="M161" s="24">
        <v>0.59756399482350264</v>
      </c>
      <c r="N161" s="24">
        <v>0.60597178489327708</v>
      </c>
      <c r="O161" s="24">
        <v>0.6143795749630514</v>
      </c>
      <c r="P161" s="24">
        <v>0.62278736503282583</v>
      </c>
      <c r="Q161" s="24">
        <v>0.63119515510260027</v>
      </c>
      <c r="R161" s="24">
        <v>0.6396029451723747</v>
      </c>
      <c r="S161" s="24">
        <v>0.64801073524214914</v>
      </c>
      <c r="T161" s="24">
        <v>0.65662376364874619</v>
      </c>
      <c r="U161" s="24">
        <v>0.66523679205534325</v>
      </c>
      <c r="V161" s="24">
        <v>0.67384982046194031</v>
      </c>
      <c r="W161" s="24">
        <v>0.68246284886853725</v>
      </c>
      <c r="X161" s="24">
        <v>0.69107587727513431</v>
      </c>
      <c r="Y161" s="24">
        <v>0.69968890568173137</v>
      </c>
      <c r="Z161" s="24">
        <v>0.70900493912422402</v>
      </c>
      <c r="AA161" s="24">
        <v>0.71855530757868191</v>
      </c>
      <c r="AB161" s="24">
        <v>0.7281056760331398</v>
      </c>
      <c r="AC161" s="24">
        <v>0.7376560444875977</v>
      </c>
      <c r="AD161" s="24">
        <v>0.74720641294205559</v>
      </c>
      <c r="AE161" s="24">
        <v>0.75675678139651348</v>
      </c>
      <c r="AF161" s="24">
        <v>0.76744219641840983</v>
      </c>
      <c r="AG161" s="24">
        <v>0.77926265800774464</v>
      </c>
      <c r="AH161" s="25">
        <v>0.79108311959707933</v>
      </c>
    </row>
    <row r="162" spans="1:34" x14ac:dyDescent="0.25">
      <c r="A162" s="23">
        <v>19</v>
      </c>
      <c r="B162" s="24">
        <v>0.42558972784389199</v>
      </c>
      <c r="C162" s="24">
        <v>0.43525763431087278</v>
      </c>
      <c r="D162" s="24">
        <v>0.44492554077785368</v>
      </c>
      <c r="E162" s="24">
        <v>0.45459344724483458</v>
      </c>
      <c r="F162" s="24">
        <v>0.46426135371181543</v>
      </c>
      <c r="G162" s="24">
        <v>0.47446349811216271</v>
      </c>
      <c r="H162" s="24">
        <v>0.4851998804458762</v>
      </c>
      <c r="I162" s="24">
        <v>0.49593626277958969</v>
      </c>
      <c r="J162" s="24">
        <v>0.50667264511330334</v>
      </c>
      <c r="K162" s="24">
        <v>0.51740902744701689</v>
      </c>
      <c r="L162" s="24">
        <v>0.52814540978073043</v>
      </c>
      <c r="M162" s="24">
        <v>0.53894746036270613</v>
      </c>
      <c r="N162" s="24">
        <v>0.54994651568946862</v>
      </c>
      <c r="O162" s="24">
        <v>0.5609455710162311</v>
      </c>
      <c r="P162" s="24">
        <v>0.57194462634299359</v>
      </c>
      <c r="Q162" s="24">
        <v>0.58294368166975596</v>
      </c>
      <c r="R162" s="24">
        <v>0.59394273699651845</v>
      </c>
      <c r="S162" s="24">
        <v>0.60494179232328094</v>
      </c>
      <c r="T162" s="24">
        <v>0.61599836914537232</v>
      </c>
      <c r="U162" s="24">
        <v>0.62705494596746381</v>
      </c>
      <c r="V162" s="24">
        <v>0.63811152278955519</v>
      </c>
      <c r="W162" s="24">
        <v>0.64916809961164657</v>
      </c>
      <c r="X162" s="24">
        <v>0.66022467643373806</v>
      </c>
      <c r="Y162" s="24">
        <v>0.67128125325582944</v>
      </c>
      <c r="Z162" s="24">
        <v>0.68267759610811196</v>
      </c>
      <c r="AA162" s="24">
        <v>0.69418719430379161</v>
      </c>
      <c r="AB162" s="24">
        <v>0.70569679249947115</v>
      </c>
      <c r="AC162" s="24">
        <v>0.71720639069515069</v>
      </c>
      <c r="AD162" s="24">
        <v>0.72871598889083034</v>
      </c>
      <c r="AE162" s="24">
        <v>0.74022558708650987</v>
      </c>
      <c r="AF162" s="24">
        <v>0.75245977159609967</v>
      </c>
      <c r="AG162" s="24">
        <v>0.7654185424195995</v>
      </c>
      <c r="AH162" s="25">
        <v>0.77837731324309944</v>
      </c>
    </row>
    <row r="163" spans="1:34" x14ac:dyDescent="0.25">
      <c r="A163" s="26">
        <v>20</v>
      </c>
      <c r="B163" s="27">
        <v>0.35147543335794962</v>
      </c>
      <c r="C163" s="27">
        <v>0.3623597400483895</v>
      </c>
      <c r="D163" s="27">
        <v>0.37324404673882938</v>
      </c>
      <c r="E163" s="27">
        <v>0.38412835342926932</v>
      </c>
      <c r="F163" s="27">
        <v>0.39501266011970909</v>
      </c>
      <c r="G163" s="27">
        <v>0.40678822652832691</v>
      </c>
      <c r="H163" s="27">
        <v>0.41945505265512267</v>
      </c>
      <c r="I163" s="27">
        <v>0.43212187878191838</v>
      </c>
      <c r="J163" s="27">
        <v>0.44478870490871408</v>
      </c>
      <c r="K163" s="27">
        <v>0.4574555310355099</v>
      </c>
      <c r="L163" s="27">
        <v>0.47012235716230572</v>
      </c>
      <c r="M163" s="27">
        <v>0.48294921197157409</v>
      </c>
      <c r="N163" s="27">
        <v>0.49625615282826058</v>
      </c>
      <c r="O163" s="27">
        <v>0.50956309368494712</v>
      </c>
      <c r="P163" s="27">
        <v>0.52287003454163372</v>
      </c>
      <c r="Q163" s="27">
        <v>0.53617697539832021</v>
      </c>
      <c r="R163" s="27">
        <v>0.54948391625500681</v>
      </c>
      <c r="S163" s="27">
        <v>0.5627908571116933</v>
      </c>
      <c r="T163" s="27">
        <v>0.57619615936776369</v>
      </c>
      <c r="U163" s="27">
        <v>0.58960146162383409</v>
      </c>
      <c r="V163" s="27">
        <v>0.60300676387990448</v>
      </c>
      <c r="W163" s="27">
        <v>0.61641206613597488</v>
      </c>
      <c r="X163" s="27">
        <v>0.62981736839204527</v>
      </c>
      <c r="Y163" s="27">
        <v>0.64322267064811567</v>
      </c>
      <c r="Z163" s="27">
        <v>0.65674591748783073</v>
      </c>
      <c r="AA163" s="27">
        <v>0.67030847918876058</v>
      </c>
      <c r="AB163" s="27">
        <v>0.68387104088969053</v>
      </c>
      <c r="AC163" s="27">
        <v>0.69743360259062048</v>
      </c>
      <c r="AD163" s="27">
        <v>0.71099616429155033</v>
      </c>
      <c r="AE163" s="27">
        <v>0.72455872599248028</v>
      </c>
      <c r="AF163" s="27">
        <v>0.73852969212656139</v>
      </c>
      <c r="AG163" s="27">
        <v>0.75290906269379365</v>
      </c>
      <c r="AH163" s="28">
        <v>0.76728843326102592</v>
      </c>
    </row>
    <row r="167" spans="1:34" ht="28.9" customHeight="1" x14ac:dyDescent="0.5">
      <c r="A167" s="1" t="s">
        <v>20</v>
      </c>
      <c r="B167" s="1"/>
    </row>
    <row r="168" spans="1:34" x14ac:dyDescent="0.25">
      <c r="A168" s="17" t="s">
        <v>13</v>
      </c>
      <c r="B168" s="18" t="s">
        <v>19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9"/>
    </row>
    <row r="169" spans="1:34" x14ac:dyDescent="0.25">
      <c r="A169" s="20" t="s">
        <v>15</v>
      </c>
      <c r="B169" s="21">
        <v>128</v>
      </c>
      <c r="C169" s="21">
        <v>148</v>
      </c>
      <c r="D169" s="21">
        <v>168</v>
      </c>
      <c r="E169" s="21">
        <v>188</v>
      </c>
      <c r="F169" s="21">
        <v>208</v>
      </c>
      <c r="G169" s="21">
        <v>228</v>
      </c>
      <c r="H169" s="21">
        <v>248</v>
      </c>
      <c r="I169" s="21">
        <v>268</v>
      </c>
      <c r="J169" s="21">
        <v>288</v>
      </c>
      <c r="K169" s="21">
        <v>308</v>
      </c>
      <c r="L169" s="21">
        <v>328</v>
      </c>
      <c r="M169" s="21">
        <v>348</v>
      </c>
      <c r="N169" s="21">
        <v>368</v>
      </c>
      <c r="O169" s="21">
        <v>388</v>
      </c>
      <c r="P169" s="21">
        <v>408</v>
      </c>
      <c r="Q169" s="21">
        <v>428</v>
      </c>
      <c r="R169" s="21">
        <v>448</v>
      </c>
      <c r="S169" s="21">
        <v>468</v>
      </c>
      <c r="T169" s="21">
        <v>488</v>
      </c>
      <c r="U169" s="21">
        <v>508</v>
      </c>
      <c r="V169" s="21">
        <v>528</v>
      </c>
      <c r="W169" s="21">
        <v>548</v>
      </c>
      <c r="X169" s="21">
        <v>568</v>
      </c>
      <c r="Y169" s="21">
        <v>588</v>
      </c>
      <c r="Z169" s="21">
        <v>608</v>
      </c>
      <c r="AA169" s="21">
        <v>628</v>
      </c>
      <c r="AB169" s="21">
        <v>648</v>
      </c>
      <c r="AC169" s="21">
        <v>668</v>
      </c>
      <c r="AD169" s="21">
        <v>688</v>
      </c>
      <c r="AE169" s="21">
        <v>708</v>
      </c>
      <c r="AF169" s="21">
        <v>728</v>
      </c>
      <c r="AG169" s="21">
        <v>748</v>
      </c>
      <c r="AH169" s="22">
        <v>768</v>
      </c>
    </row>
    <row r="170" spans="1:34" x14ac:dyDescent="0.25">
      <c r="A170" s="23">
        <v>4</v>
      </c>
      <c r="B170" s="24">
        <v>5.9072605463389589</v>
      </c>
      <c r="C170" s="24">
        <v>6.0298312562197376</v>
      </c>
      <c r="D170" s="24">
        <v>6.1524019661005171</v>
      </c>
      <c r="E170" s="24">
        <v>6.2749726759812967</v>
      </c>
      <c r="F170" s="24">
        <v>6.4040357017559479</v>
      </c>
      <c r="G170" s="24">
        <v>6.5428372013714089</v>
      </c>
      <c r="H170" s="24">
        <v>6.6816387009868698</v>
      </c>
      <c r="I170" s="24">
        <v>6.8204402006023299</v>
      </c>
      <c r="J170" s="24">
        <v>6.95924170021779</v>
      </c>
      <c r="K170" s="24">
        <v>7.1066571280361668</v>
      </c>
      <c r="L170" s="24">
        <v>7.2669934481589173</v>
      </c>
      <c r="M170" s="24">
        <v>7.4273297682816679</v>
      </c>
      <c r="N170" s="24">
        <v>7.5876660884044176</v>
      </c>
      <c r="O170" s="24">
        <v>7.748002408527169</v>
      </c>
      <c r="P170" s="24">
        <v>7.9193745948498648</v>
      </c>
      <c r="Q170" s="24">
        <v>8.1073005804724776</v>
      </c>
      <c r="R170" s="24">
        <v>8.2952265660950921</v>
      </c>
      <c r="S170" s="24">
        <v>8.4831525517177049</v>
      </c>
      <c r="T170" s="24">
        <v>8.6710785373403176</v>
      </c>
      <c r="U170" s="24">
        <v>8.8727626528478947</v>
      </c>
      <c r="V170" s="24">
        <v>9.0950839631829155</v>
      </c>
      <c r="W170" s="24">
        <v>9.317405273517938</v>
      </c>
      <c r="X170" s="24">
        <v>9.5397265838529588</v>
      </c>
      <c r="Y170" s="24">
        <v>9.7620478941879814</v>
      </c>
      <c r="Z170" s="24">
        <v>10.00114992378097</v>
      </c>
      <c r="AA170" s="24">
        <v>10.2654230322609</v>
      </c>
      <c r="AB170" s="24">
        <v>10.52969614074083</v>
      </c>
      <c r="AC170" s="24">
        <v>10.79396924922076</v>
      </c>
      <c r="AD170" s="24">
        <v>11.058242357700699</v>
      </c>
      <c r="AE170" s="24">
        <v>11.342619100499579</v>
      </c>
      <c r="AF170" s="24">
        <v>11.6571512947769</v>
      </c>
      <c r="AG170" s="24">
        <v>11.971683489054209</v>
      </c>
      <c r="AH170" s="25">
        <v>12.28621568333153</v>
      </c>
    </row>
    <row r="171" spans="1:34" x14ac:dyDescent="0.25">
      <c r="A171" s="23">
        <v>5</v>
      </c>
      <c r="B171" s="24">
        <v>4.6614933802747851</v>
      </c>
      <c r="C171" s="24">
        <v>4.7543999669546633</v>
      </c>
      <c r="D171" s="24">
        <v>4.8473065536345414</v>
      </c>
      <c r="E171" s="24">
        <v>4.9402131403144187</v>
      </c>
      <c r="F171" s="24">
        <v>5.0385548890813947</v>
      </c>
      <c r="G171" s="24">
        <v>5.1450493809790174</v>
      </c>
      <c r="H171" s="24">
        <v>5.251543872876641</v>
      </c>
      <c r="I171" s="24">
        <v>5.3580383647742647</v>
      </c>
      <c r="J171" s="24">
        <v>5.4645328566718891</v>
      </c>
      <c r="K171" s="24">
        <v>5.5784158220492621</v>
      </c>
      <c r="L171" s="24">
        <v>5.7033814976462596</v>
      </c>
      <c r="M171" s="24">
        <v>5.828347173243257</v>
      </c>
      <c r="N171" s="24">
        <v>5.9533128488402536</v>
      </c>
      <c r="O171" s="24">
        <v>6.0782785244372501</v>
      </c>
      <c r="P171" s="24">
        <v>6.2128863105946337</v>
      </c>
      <c r="Q171" s="24">
        <v>6.361957262592596</v>
      </c>
      <c r="R171" s="24">
        <v>6.5110282145905582</v>
      </c>
      <c r="S171" s="24">
        <v>6.6600991665885214</v>
      </c>
      <c r="T171" s="24">
        <v>6.8091701185864837</v>
      </c>
      <c r="U171" s="24">
        <v>6.9704371439134567</v>
      </c>
      <c r="V171" s="24">
        <v>7.1499982792339463</v>
      </c>
      <c r="W171" s="24">
        <v>7.3295594145544349</v>
      </c>
      <c r="X171" s="24">
        <v>7.5091205498749236</v>
      </c>
      <c r="Y171" s="24">
        <v>7.6886816851954132</v>
      </c>
      <c r="Z171" s="24">
        <v>7.8832931823015233</v>
      </c>
      <c r="AA171" s="24">
        <v>8.1004802220860626</v>
      </c>
      <c r="AB171" s="24">
        <v>8.3176672618706036</v>
      </c>
      <c r="AC171" s="24">
        <v>8.5348543016551446</v>
      </c>
      <c r="AD171" s="24">
        <v>8.7520413414396856</v>
      </c>
      <c r="AE171" s="24">
        <v>8.987433357154444</v>
      </c>
      <c r="AF171" s="24">
        <v>9.2501328367645268</v>
      </c>
      <c r="AG171" s="24">
        <v>9.5128323163746114</v>
      </c>
      <c r="AH171" s="25">
        <v>9.7755317959846959</v>
      </c>
    </row>
    <row r="172" spans="1:34" x14ac:dyDescent="0.25">
      <c r="A172" s="23">
        <v>6</v>
      </c>
      <c r="B172" s="24">
        <v>3.674500496218521</v>
      </c>
      <c r="C172" s="24">
        <v>3.742726526017552</v>
      </c>
      <c r="D172" s="24">
        <v>3.810952555816582</v>
      </c>
      <c r="E172" s="24">
        <v>3.8791785856156129</v>
      </c>
      <c r="F172" s="24">
        <v>3.95187690206774</v>
      </c>
      <c r="G172" s="24">
        <v>4.031283648499512</v>
      </c>
      <c r="H172" s="24">
        <v>4.1106903949312841</v>
      </c>
      <c r="I172" s="24">
        <v>4.1900971413630561</v>
      </c>
      <c r="J172" s="24">
        <v>4.2695038877948281</v>
      </c>
      <c r="K172" s="24">
        <v>4.3551679313559557</v>
      </c>
      <c r="L172" s="24">
        <v>4.4502179206111148</v>
      </c>
      <c r="M172" s="24">
        <v>4.5452679098662738</v>
      </c>
      <c r="N172" s="24">
        <v>4.6403178991214329</v>
      </c>
      <c r="O172" s="24">
        <v>4.7353678883765919</v>
      </c>
      <c r="P172" s="24">
        <v>4.8387605109253506</v>
      </c>
      <c r="Q172" s="24">
        <v>4.9546670834145097</v>
      </c>
      <c r="R172" s="24">
        <v>5.0705736559036678</v>
      </c>
      <c r="S172" s="24">
        <v>5.186480228392826</v>
      </c>
      <c r="T172" s="24">
        <v>5.302386800881985</v>
      </c>
      <c r="U172" s="24">
        <v>5.4290216685169757</v>
      </c>
      <c r="V172" s="24">
        <v>5.5717489788707129</v>
      </c>
      <c r="W172" s="24">
        <v>5.7144762892244509</v>
      </c>
      <c r="X172" s="24">
        <v>5.8572035995781881</v>
      </c>
      <c r="Y172" s="24">
        <v>5.9999309099319253</v>
      </c>
      <c r="Z172" s="24">
        <v>6.1560725029717114</v>
      </c>
      <c r="AA172" s="24">
        <v>6.3323355200405702</v>
      </c>
      <c r="AB172" s="24">
        <v>6.508598537109429</v>
      </c>
      <c r="AC172" s="24">
        <v>6.6848615541782888</v>
      </c>
      <c r="AD172" s="24">
        <v>6.8611245712471476</v>
      </c>
      <c r="AE172" s="24">
        <v>7.0537881842302594</v>
      </c>
      <c r="AF172" s="24">
        <v>7.2710526910847486</v>
      </c>
      <c r="AG172" s="24">
        <v>7.4883171979392387</v>
      </c>
      <c r="AH172" s="25">
        <v>7.7055817047937287</v>
      </c>
    </row>
    <row r="173" spans="1:34" x14ac:dyDescent="0.25">
      <c r="A173" s="23">
        <v>7</v>
      </c>
      <c r="B173" s="24">
        <v>2.904592045150582</v>
      </c>
      <c r="C173" s="24">
        <v>2.952706142757195</v>
      </c>
      <c r="D173" s="24">
        <v>3.000820240363808</v>
      </c>
      <c r="E173" s="24">
        <v>3.048934337970421</v>
      </c>
      <c r="F173" s="24">
        <v>3.1006521251689012</v>
      </c>
      <c r="G173" s="24">
        <v>3.1577754467551808</v>
      </c>
      <c r="H173" s="24">
        <v>3.2148987683414618</v>
      </c>
      <c r="I173" s="24">
        <v>3.2720220899277419</v>
      </c>
      <c r="J173" s="24">
        <v>3.3291454115140229</v>
      </c>
      <c r="K173" s="24">
        <v>3.3914891322520369</v>
      </c>
      <c r="L173" s="24">
        <v>3.461663451717651</v>
      </c>
      <c r="M173" s="24">
        <v>3.5318377711832651</v>
      </c>
      <c r="N173" s="24">
        <v>3.6020120906488788</v>
      </c>
      <c r="O173" s="24">
        <v>3.672186410114493</v>
      </c>
      <c r="P173" s="24">
        <v>3.749498163979692</v>
      </c>
      <c r="Q173" s="24">
        <v>3.837516069444268</v>
      </c>
      <c r="R173" s="24">
        <v>3.9255339749088449</v>
      </c>
      <c r="S173" s="24">
        <v>4.0135518803734218</v>
      </c>
      <c r="T173" s="24">
        <v>4.1015697858379987</v>
      </c>
      <c r="U173" s="24">
        <v>4.1989424866380007</v>
      </c>
      <c r="V173" s="24">
        <v>4.3103473804411401</v>
      </c>
      <c r="W173" s="24">
        <v>4.4217522742442794</v>
      </c>
      <c r="X173" s="24">
        <v>4.5331571680474188</v>
      </c>
      <c r="Y173" s="24">
        <v>4.6445620618505581</v>
      </c>
      <c r="Z173" s="24">
        <v>4.7678394376129463</v>
      </c>
      <c r="AA173" s="24">
        <v>4.9089255363142081</v>
      </c>
      <c r="AB173" s="24">
        <v>5.05001163501547</v>
      </c>
      <c r="AC173" s="24">
        <v>5.1910977337167319</v>
      </c>
      <c r="AD173" s="24">
        <v>5.3321838324179938</v>
      </c>
      <c r="AE173" s="24">
        <v>5.487960425390316</v>
      </c>
      <c r="AF173" s="24">
        <v>5.6657727597692302</v>
      </c>
      <c r="AG173" s="24">
        <v>5.8435850941481444</v>
      </c>
      <c r="AH173" s="25">
        <v>6.0213974285270577</v>
      </c>
    </row>
    <row r="174" spans="1:34" x14ac:dyDescent="0.25">
      <c r="A174" s="23">
        <v>8</v>
      </c>
      <c r="B174" s="24">
        <v>2.3137429534107579</v>
      </c>
      <c r="C174" s="24">
        <v>2.3458988018817579</v>
      </c>
      <c r="D174" s="24">
        <v>2.378054650352758</v>
      </c>
      <c r="E174" s="24">
        <v>2.410210498823758</v>
      </c>
      <c r="F174" s="24">
        <v>2.4451957181981681</v>
      </c>
      <c r="G174" s="24">
        <v>2.4844249939276941</v>
      </c>
      <c r="H174" s="24">
        <v>2.5236542696572188</v>
      </c>
      <c r="I174" s="24">
        <v>2.5628835453867449</v>
      </c>
      <c r="J174" s="24">
        <v>2.602112821116271</v>
      </c>
      <c r="K174" s="24">
        <v>2.6456198763926801</v>
      </c>
      <c r="L174" s="24">
        <v>2.6955436009894149</v>
      </c>
      <c r="M174" s="24">
        <v>2.745467325586151</v>
      </c>
      <c r="N174" s="24">
        <v>2.7953910501828858</v>
      </c>
      <c r="O174" s="24">
        <v>2.845314774779621</v>
      </c>
      <c r="P174" s="24">
        <v>2.9012650132547</v>
      </c>
      <c r="Q174" s="24">
        <v>2.9662550225472941</v>
      </c>
      <c r="R174" s="24">
        <v>3.0312450318398891</v>
      </c>
      <c r="S174" s="24">
        <v>3.0962350411324828</v>
      </c>
      <c r="T174" s="24">
        <v>3.1612250504250778</v>
      </c>
      <c r="U174" s="24">
        <v>3.234290633615462</v>
      </c>
      <c r="V174" s="24">
        <v>3.3194695776525309</v>
      </c>
      <c r="W174" s="24">
        <v>3.4046485216896012</v>
      </c>
      <c r="X174" s="24">
        <v>3.4898274657266701</v>
      </c>
      <c r="Y174" s="24">
        <v>3.57500640976374</v>
      </c>
      <c r="Z174" s="24">
        <v>3.6706103134060322</v>
      </c>
      <c r="AA174" s="24">
        <v>3.781851656456158</v>
      </c>
      <c r="AB174" s="24">
        <v>3.8930929995062842</v>
      </c>
      <c r="AC174" s="24">
        <v>4.00433434255641</v>
      </c>
      <c r="AD174" s="24">
        <v>4.1155756856065366</v>
      </c>
      <c r="AE174" s="24">
        <v>4.2398916996573037</v>
      </c>
      <c r="AF174" s="24">
        <v>4.3838197202090328</v>
      </c>
      <c r="AG174" s="24">
        <v>4.5277477407607609</v>
      </c>
      <c r="AH174" s="25">
        <v>4.67167576131249</v>
      </c>
    </row>
    <row r="175" spans="1:34" x14ac:dyDescent="0.25">
      <c r="A175" s="23">
        <v>9</v>
      </c>
      <c r="B175" s="24">
        <v>1.8675929226982211</v>
      </c>
      <c r="C175" s="24">
        <v>1.8875292634587879</v>
      </c>
      <c r="D175" s="24">
        <v>1.907465604219355</v>
      </c>
      <c r="E175" s="24">
        <v>1.927401944979922</v>
      </c>
      <c r="F175" s="24">
        <v>1.949487616328214</v>
      </c>
      <c r="G175" s="24">
        <v>1.974797283558096</v>
      </c>
      <c r="H175" s="24">
        <v>2.0001069507879778</v>
      </c>
      <c r="I175" s="24">
        <v>2.0254166180178599</v>
      </c>
      <c r="J175" s="24">
        <v>2.0507262852477419</v>
      </c>
      <c r="K175" s="24">
        <v>2.0794653907924312</v>
      </c>
      <c r="L175" s="24">
        <v>2.11334865380933</v>
      </c>
      <c r="M175" s="24">
        <v>2.1472319168262302</v>
      </c>
      <c r="N175" s="24">
        <v>2.181115179843129</v>
      </c>
      <c r="O175" s="24">
        <v>2.2149984428600291</v>
      </c>
      <c r="P175" s="24">
        <v>2.2538915776068018</v>
      </c>
      <c r="Q175" s="24">
        <v>2.300299519948386</v>
      </c>
      <c r="R175" s="24">
        <v>2.3467074622899711</v>
      </c>
      <c r="S175" s="24">
        <v>2.3931154046315548</v>
      </c>
      <c r="T175" s="24">
        <v>2.4395233469731399</v>
      </c>
      <c r="U175" s="24">
        <v>2.492821920147652</v>
      </c>
      <c r="V175" s="24">
        <v>2.5564564395715581</v>
      </c>
      <c r="W175" s="24">
        <v>2.6200909589954628</v>
      </c>
      <c r="X175" s="24">
        <v>2.683725478419368</v>
      </c>
      <c r="Y175" s="24">
        <v>2.7473599978432741</v>
      </c>
      <c r="Z175" s="24">
        <v>2.820066232891147</v>
      </c>
      <c r="AA175" s="24">
        <v>2.9063800413749732</v>
      </c>
      <c r="AB175" s="24">
        <v>2.9926938498587989</v>
      </c>
      <c r="AC175" s="24">
        <v>3.0790076583426251</v>
      </c>
      <c r="AD175" s="24">
        <v>3.16532146682645</v>
      </c>
      <c r="AE175" s="24">
        <v>3.263188401413271</v>
      </c>
      <c r="AF175" s="24">
        <v>3.3783850251545822</v>
      </c>
      <c r="AG175" s="24">
        <v>3.4935816488958928</v>
      </c>
      <c r="AH175" s="25">
        <v>3.6087782726372049</v>
      </c>
    </row>
    <row r="176" spans="1:34" x14ac:dyDescent="0.25">
      <c r="A176" s="23">
        <v>10</v>
      </c>
      <c r="B176" s="24">
        <v>1.5354464300715061</v>
      </c>
      <c r="C176" s="24">
        <v>1.5464870629151961</v>
      </c>
      <c r="D176" s="24">
        <v>1.5575276957588859</v>
      </c>
      <c r="E176" s="24">
        <v>1.5685683286025769</v>
      </c>
      <c r="F176" s="24">
        <v>1.5811725300910799</v>
      </c>
      <c r="G176" s="24">
        <v>1.5961220845468049</v>
      </c>
      <c r="H176" s="24">
        <v>1.611071639002529</v>
      </c>
      <c r="I176" s="24">
        <v>1.626021193458254</v>
      </c>
      <c r="J176" s="24">
        <v>1.6409707479139779</v>
      </c>
      <c r="K176" s="24">
        <v>1.6585956778252049</v>
      </c>
      <c r="L176" s="24">
        <v>1.680233670919685</v>
      </c>
      <c r="M176" s="24">
        <v>1.701871664014166</v>
      </c>
      <c r="N176" s="24">
        <v>1.7235096571086459</v>
      </c>
      <c r="O176" s="24">
        <v>1.7451476502031269</v>
      </c>
      <c r="P176" s="24">
        <v>1.770873151251785</v>
      </c>
      <c r="Q176" s="24">
        <v>1.8027299142317099</v>
      </c>
      <c r="R176" s="24">
        <v>1.834586677211635</v>
      </c>
      <c r="S176" s="24">
        <v>1.8664434401915599</v>
      </c>
      <c r="T176" s="24">
        <v>1.8983002031714851</v>
      </c>
      <c r="U176" s="24">
        <v>1.9359569322922481</v>
      </c>
      <c r="V176" s="24">
        <v>1.982313610624268</v>
      </c>
      <c r="W176" s="24">
        <v>2.0286702889562891</v>
      </c>
      <c r="X176" s="24">
        <v>2.0750269672883102</v>
      </c>
      <c r="Y176" s="24">
        <v>2.1213836456203299</v>
      </c>
      <c r="Z176" s="24">
        <v>2.175553073967837</v>
      </c>
      <c r="AA176" s="24">
        <v>2.241441627338574</v>
      </c>
      <c r="AB176" s="24">
        <v>2.3073301807093101</v>
      </c>
      <c r="AC176" s="24">
        <v>2.373218734080047</v>
      </c>
      <c r="AD176" s="24">
        <v>2.439107287450784</v>
      </c>
      <c r="AE176" s="24">
        <v>2.5151217003996398</v>
      </c>
      <c r="AF176" s="24">
        <v>2.6063249027156759</v>
      </c>
      <c r="AG176" s="24">
        <v>2.697528105031711</v>
      </c>
      <c r="AH176" s="25">
        <v>2.788731307347748</v>
      </c>
    </row>
    <row r="177" spans="1:34" x14ac:dyDescent="0.25">
      <c r="A177" s="23">
        <v>11</v>
      </c>
      <c r="B177" s="24">
        <v>1.2902727279485431</v>
      </c>
      <c r="C177" s="24">
        <v>1.295326511037286</v>
      </c>
      <c r="D177" s="24">
        <v>1.3003802941260301</v>
      </c>
      <c r="E177" s="24">
        <v>1.305434077214773</v>
      </c>
      <c r="F177" s="24">
        <v>1.311559945378191</v>
      </c>
      <c r="G177" s="24">
        <v>1.31929394115362</v>
      </c>
      <c r="H177" s="24">
        <v>1.327027936929049</v>
      </c>
      <c r="I177" s="24">
        <v>1.334761932704478</v>
      </c>
      <c r="J177" s="24">
        <v>1.342495928479907</v>
      </c>
      <c r="K177" s="24">
        <v>1.3522455152243069</v>
      </c>
      <c r="L177" s="24">
        <v>1.3650184884221639</v>
      </c>
      <c r="M177" s="24">
        <v>1.37779146162002</v>
      </c>
      <c r="N177" s="24">
        <v>1.3905644348178769</v>
      </c>
      <c r="O177" s="24">
        <v>1.403337408015733</v>
      </c>
      <c r="P177" s="24">
        <v>1.4193698037648419</v>
      </c>
      <c r="Q177" s="24">
        <v>1.44029133334083</v>
      </c>
      <c r="R177" s="24">
        <v>1.461212862916818</v>
      </c>
      <c r="S177" s="24">
        <v>1.4821343924928061</v>
      </c>
      <c r="T177" s="24">
        <v>1.503055922068794</v>
      </c>
      <c r="U177" s="24">
        <v>1.528781031466304</v>
      </c>
      <c r="V177" s="24">
        <v>1.561711510596095</v>
      </c>
      <c r="W177" s="24">
        <v>1.594641989725887</v>
      </c>
      <c r="X177" s="24">
        <v>1.627572468855679</v>
      </c>
      <c r="Y177" s="24">
        <v>1.6605029479854709</v>
      </c>
      <c r="Z177" s="24">
        <v>1.70008148989504</v>
      </c>
      <c r="AA177" s="24">
        <v>1.7496321259742751</v>
      </c>
      <c r="AB177" s="24">
        <v>1.799182762053509</v>
      </c>
      <c r="AC177" s="24">
        <v>1.8487333981327441</v>
      </c>
      <c r="AD177" s="24">
        <v>1.898284034211978</v>
      </c>
      <c r="AE177" s="24">
        <v>1.9566275417172301</v>
      </c>
      <c r="AF177" s="24">
        <v>2.028160356361508</v>
      </c>
      <c r="AG177" s="24">
        <v>2.0996931710057849</v>
      </c>
      <c r="AH177" s="25">
        <v>2.1712259856500631</v>
      </c>
    </row>
    <row r="178" spans="1:34" x14ac:dyDescent="0.25">
      <c r="A178" s="23">
        <v>12</v>
      </c>
      <c r="B178" s="24">
        <v>1.108705844106616</v>
      </c>
      <c r="C178" s="24">
        <v>1.11026669397072</v>
      </c>
      <c r="D178" s="24">
        <v>1.111827543834824</v>
      </c>
      <c r="E178" s="24">
        <v>1.1133883936989271</v>
      </c>
      <c r="F178" s="24">
        <v>1.115624123440339</v>
      </c>
      <c r="G178" s="24">
        <v>1.1188721729977109</v>
      </c>
      <c r="H178" s="24">
        <v>1.122120222555083</v>
      </c>
      <c r="I178" s="24">
        <v>1.125368272112456</v>
      </c>
      <c r="J178" s="24">
        <v>1.1286163216698279</v>
      </c>
      <c r="K178" s="24">
        <v>1.1333144560824111</v>
      </c>
      <c r="L178" s="24">
        <v>1.1401877177778099</v>
      </c>
      <c r="M178" s="24">
        <v>1.1470609794732101</v>
      </c>
      <c r="N178" s="24">
        <v>1.1539342411686091</v>
      </c>
      <c r="O178" s="24">
        <v>1.1608075028640079</v>
      </c>
      <c r="P178" s="24">
        <v>1.170206380080508</v>
      </c>
      <c r="Q178" s="24">
        <v>1.183393680578658</v>
      </c>
      <c r="R178" s="24">
        <v>1.196580981076808</v>
      </c>
      <c r="S178" s="24">
        <v>1.2097682815749591</v>
      </c>
      <c r="T178" s="24">
        <v>1.2229555820731091</v>
      </c>
      <c r="U178" s="24">
        <v>1.2400443544462381</v>
      </c>
      <c r="V178" s="24">
        <v>1.262985334631834</v>
      </c>
      <c r="W178" s="24">
        <v>1.2859263148174289</v>
      </c>
      <c r="X178" s="24">
        <v>1.3088672950030249</v>
      </c>
      <c r="Y178" s="24">
        <v>1.3318082751886211</v>
      </c>
      <c r="Z178" s="24">
        <v>1.360326909291055</v>
      </c>
      <c r="AA178" s="24">
        <v>1.3972120242687489</v>
      </c>
      <c r="AB178" s="24">
        <v>1.4340971392464421</v>
      </c>
      <c r="AC178" s="24">
        <v>1.470982254224136</v>
      </c>
      <c r="AD178" s="24">
        <v>1.507867369201829</v>
      </c>
      <c r="AE178" s="24">
        <v>1.55230664582621</v>
      </c>
      <c r="AF178" s="24">
        <v>1.608077164920622</v>
      </c>
      <c r="AG178" s="24">
        <v>1.6638476840150349</v>
      </c>
      <c r="AH178" s="25">
        <v>1.7196182031094469</v>
      </c>
    </row>
    <row r="179" spans="1:34" x14ac:dyDescent="0.25">
      <c r="A179" s="23">
        <v>13</v>
      </c>
      <c r="B179" s="24">
        <v>0.97104458168240293</v>
      </c>
      <c r="C179" s="24">
        <v>0.97119147322054755</v>
      </c>
      <c r="D179" s="24">
        <v>0.97133836475869217</v>
      </c>
      <c r="E179" s="24">
        <v>0.9714852562968368</v>
      </c>
      <c r="F179" s="24">
        <v>0.97200410088769396</v>
      </c>
      <c r="G179" s="24">
        <v>0.97308087505761987</v>
      </c>
      <c r="H179" s="24">
        <v>0.97415764922754589</v>
      </c>
      <c r="I179" s="24">
        <v>0.97523442339747179</v>
      </c>
      <c r="J179" s="24">
        <v>0.97631119756739781</v>
      </c>
      <c r="K179" s="24">
        <v>0.97836682885154824</v>
      </c>
      <c r="L179" s="24">
        <v>0.98189074580703528</v>
      </c>
      <c r="M179" s="24">
        <v>0.98541466276252232</v>
      </c>
      <c r="N179" s="24">
        <v>0.98893857971800936</v>
      </c>
      <c r="O179" s="24">
        <v>0.9924624966734964</v>
      </c>
      <c r="P179" s="24">
        <v>0.99787250049270459</v>
      </c>
      <c r="Q179" s="24">
        <v>1.006111634607495</v>
      </c>
      <c r="R179" s="24">
        <v>1.014350768722285</v>
      </c>
      <c r="S179" s="24">
        <v>1.0225899028370751</v>
      </c>
      <c r="T179" s="24">
        <v>1.0308290369518649</v>
      </c>
      <c r="U179" s="24">
        <v>1.0421618133678601</v>
      </c>
      <c r="V179" s="24">
        <v>1.058135053235661</v>
      </c>
      <c r="W179" s="24">
        <v>1.074108293103464</v>
      </c>
      <c r="X179" s="24">
        <v>1.090081532971265</v>
      </c>
      <c r="Y179" s="24">
        <v>1.1060547728390679</v>
      </c>
      <c r="Z179" s="24">
        <v>1.126629536133545</v>
      </c>
      <c r="AA179" s="24">
        <v>1.1541065845680369</v>
      </c>
      <c r="AB179" s="24">
        <v>1.181583633002528</v>
      </c>
      <c r="AC179" s="24">
        <v>1.2090606814370199</v>
      </c>
      <c r="AD179" s="24">
        <v>1.236537729871511</v>
      </c>
      <c r="AE179" s="24">
        <v>1.270424508546133</v>
      </c>
      <c r="AF179" s="24">
        <v>1.3139258825809479</v>
      </c>
      <c r="AG179" s="24">
        <v>1.3574272566157639</v>
      </c>
      <c r="AH179" s="25">
        <v>1.4009286306505799</v>
      </c>
    </row>
    <row r="180" spans="1:34" x14ac:dyDescent="0.25">
      <c r="A180" s="23">
        <v>14</v>
      </c>
      <c r="B180" s="24">
        <v>0.861252519171951</v>
      </c>
      <c r="C180" s="24">
        <v>0.86164948565119392</v>
      </c>
      <c r="D180" s="24">
        <v>0.86204645213043674</v>
      </c>
      <c r="E180" s="24">
        <v>0.86244341860967966</v>
      </c>
      <c r="F180" s="24">
        <v>0.86300368968981334</v>
      </c>
      <c r="G180" s="24">
        <v>0.86380891767128343</v>
      </c>
      <c r="H180" s="24">
        <v>0.86461414565275352</v>
      </c>
      <c r="I180" s="24">
        <v>0.8654193736342235</v>
      </c>
      <c r="J180" s="24">
        <v>0.86622460161569359</v>
      </c>
      <c r="K180" s="24">
        <v>0.86763173734317312</v>
      </c>
      <c r="L180" s="24">
        <v>0.86994173468966707</v>
      </c>
      <c r="M180" s="24">
        <v>0.87225173203616102</v>
      </c>
      <c r="N180" s="24">
        <v>0.87456172938265486</v>
      </c>
      <c r="O180" s="24">
        <v>0.87687172672914881</v>
      </c>
      <c r="P180" s="24">
        <v>0.88052256065475587</v>
      </c>
      <c r="Q180" s="24">
        <v>0.88618464944903252</v>
      </c>
      <c r="R180" s="24">
        <v>0.89184673824330918</v>
      </c>
      <c r="S180" s="24">
        <v>0.89750882703758594</v>
      </c>
      <c r="T180" s="24">
        <v>0.9031709158318626</v>
      </c>
      <c r="U180" s="24">
        <v>0.91121309572634612</v>
      </c>
      <c r="V180" s="24">
        <v>0.9228254122711399</v>
      </c>
      <c r="W180" s="24">
        <v>0.93443772881593379</v>
      </c>
      <c r="X180" s="24">
        <v>0.94605004536072757</v>
      </c>
      <c r="Y180" s="24">
        <v>0.95766236190552134</v>
      </c>
      <c r="Z180" s="24">
        <v>0.97299434975959675</v>
      </c>
      <c r="AA180" s="24">
        <v>0.99390584457759434</v>
      </c>
      <c r="AB180" s="24">
        <v>1.0148173393955919</v>
      </c>
      <c r="AC180" s="24">
        <v>1.03572883421359</v>
      </c>
      <c r="AD180" s="24">
        <v>1.0566403290315869</v>
      </c>
      <c r="AE180" s="24">
        <v>1.0829114010559331</v>
      </c>
      <c r="AF180" s="24">
        <v>1.117221838889799</v>
      </c>
      <c r="AG180" s="24">
        <v>1.1515322767236651</v>
      </c>
      <c r="AH180" s="25">
        <v>1.1858427145575321</v>
      </c>
    </row>
    <row r="181" spans="1:34" x14ac:dyDescent="0.25">
      <c r="A181" s="23">
        <v>15</v>
      </c>
      <c r="B181" s="24">
        <v>0.76695801043067746</v>
      </c>
      <c r="C181" s="24">
        <v>0.76885414348644954</v>
      </c>
      <c r="D181" s="24">
        <v>0.77075027654222161</v>
      </c>
      <c r="E181" s="24">
        <v>0.77264640959799369</v>
      </c>
      <c r="F181" s="24">
        <v>0.77459147717560783</v>
      </c>
      <c r="G181" s="24">
        <v>0.77660994653598503</v>
      </c>
      <c r="H181" s="24">
        <v>0.77862841589636222</v>
      </c>
      <c r="I181" s="24">
        <v>0.78064688525673942</v>
      </c>
      <c r="J181" s="24">
        <v>0.78266535461711673</v>
      </c>
      <c r="K181" s="24">
        <v>0.7850030607280607</v>
      </c>
      <c r="L181" s="24">
        <v>0.787819621964855</v>
      </c>
      <c r="M181" s="24">
        <v>0.79063618320164919</v>
      </c>
      <c r="N181" s="24">
        <v>0.79345274443844349</v>
      </c>
      <c r="O181" s="24">
        <v>0.79626930567523779</v>
      </c>
      <c r="P181" s="24">
        <v>0.79997573157931212</v>
      </c>
      <c r="Q181" s="24">
        <v>0.80501695448430655</v>
      </c>
      <c r="R181" s="24">
        <v>0.81005817738930108</v>
      </c>
      <c r="S181" s="24">
        <v>0.81509940029429562</v>
      </c>
      <c r="T181" s="24">
        <v>0.82014062319929004</v>
      </c>
      <c r="U181" s="24">
        <v>0.8269426643762614</v>
      </c>
      <c r="V181" s="24">
        <v>0.83638593296119801</v>
      </c>
      <c r="W181" s="24">
        <v>0.84582920154613461</v>
      </c>
      <c r="X181" s="24">
        <v>0.85527247013107122</v>
      </c>
      <c r="Y181" s="24">
        <v>0.86471573871600782</v>
      </c>
      <c r="Z181" s="24">
        <v>0.87709110486560882</v>
      </c>
      <c r="AA181" s="24">
        <v>0.89386461736220635</v>
      </c>
      <c r="AB181" s="24">
        <v>0.91063812985880399</v>
      </c>
      <c r="AC181" s="24">
        <v>0.92741164235540152</v>
      </c>
      <c r="AD181" s="24">
        <v>0.94418515485199916</v>
      </c>
      <c r="AE181" s="24">
        <v>0.96536236989393032</v>
      </c>
      <c r="AF181" s="24">
        <v>0.99314513875386201</v>
      </c>
      <c r="AG181" s="24">
        <v>1.020927907613794</v>
      </c>
      <c r="AH181" s="25">
        <v>1.0487106764737251</v>
      </c>
    </row>
    <row r="182" spans="1:34" x14ac:dyDescent="0.25">
      <c r="A182" s="23">
        <v>16</v>
      </c>
      <c r="B182" s="24">
        <v>0.67945418467336527</v>
      </c>
      <c r="C182" s="24">
        <v>0.68368363430947687</v>
      </c>
      <c r="D182" s="24">
        <v>0.68791308394558848</v>
      </c>
      <c r="E182" s="24">
        <v>0.69214253358170008</v>
      </c>
      <c r="F182" s="24">
        <v>0.6964008260333755</v>
      </c>
      <c r="G182" s="24">
        <v>0.70070238270839691</v>
      </c>
      <c r="H182" s="24">
        <v>0.70500393938341821</v>
      </c>
      <c r="I182" s="24">
        <v>0.70930549605843962</v>
      </c>
      <c r="J182" s="24">
        <v>0.71360705273346092</v>
      </c>
      <c r="K182" s="24">
        <v>0.71803945353637988</v>
      </c>
      <c r="L182" s="24">
        <v>0.72266812053114537</v>
      </c>
      <c r="M182" s="24">
        <v>0.72729678752591087</v>
      </c>
      <c r="N182" s="24">
        <v>0.73192545452067637</v>
      </c>
      <c r="O182" s="24">
        <v>0.73655412151544186</v>
      </c>
      <c r="P182" s="24">
        <v>0.74171595963842452</v>
      </c>
      <c r="Q182" s="24">
        <v>0.74767755445373296</v>
      </c>
      <c r="R182" s="24">
        <v>0.75363914926904141</v>
      </c>
      <c r="S182" s="24">
        <v>0.75960074408434974</v>
      </c>
      <c r="T182" s="24">
        <v>0.76556233889965819</v>
      </c>
      <c r="U182" s="24">
        <v>0.77275975753148995</v>
      </c>
      <c r="V182" s="24">
        <v>0.78181091188810692</v>
      </c>
      <c r="W182" s="24">
        <v>0.79086206624472377</v>
      </c>
      <c r="X182" s="24">
        <v>0.79991322060134074</v>
      </c>
      <c r="Y182" s="24">
        <v>0.8089643749579577</v>
      </c>
      <c r="Z182" s="24">
        <v>0.82025433150739036</v>
      </c>
      <c r="AA182" s="24">
        <v>0.83490249134604688</v>
      </c>
      <c r="AB182" s="24">
        <v>0.84955065118470341</v>
      </c>
      <c r="AC182" s="24">
        <v>0.86419881102335983</v>
      </c>
      <c r="AD182" s="24">
        <v>0.87884697086201635</v>
      </c>
      <c r="AE182" s="24">
        <v>0.89703723695776783</v>
      </c>
      <c r="AF182" s="24">
        <v>0.92054066243916177</v>
      </c>
      <c r="AG182" s="24">
        <v>0.94404408792055572</v>
      </c>
      <c r="AH182" s="25">
        <v>0.96754751340194967</v>
      </c>
    </row>
    <row r="183" spans="1:34" x14ac:dyDescent="0.25">
      <c r="A183" s="23">
        <v>17</v>
      </c>
      <c r="B183" s="24">
        <v>0.59369894647419585</v>
      </c>
      <c r="C183" s="24">
        <v>0.60068092106283</v>
      </c>
      <c r="D183" s="24">
        <v>0.60766289565146425</v>
      </c>
      <c r="E183" s="24">
        <v>0.6146448702400984</v>
      </c>
      <c r="F183" s="24">
        <v>0.62172987431079119</v>
      </c>
      <c r="G183" s="24">
        <v>0.62896942260457189</v>
      </c>
      <c r="H183" s="24">
        <v>0.63620897089835271</v>
      </c>
      <c r="I183" s="24">
        <v>0.64344851919213342</v>
      </c>
      <c r="J183" s="24">
        <v>0.65068806748591412</v>
      </c>
      <c r="K183" s="24">
        <v>0.65796434565769568</v>
      </c>
      <c r="L183" s="24">
        <v>0.66529571864647863</v>
      </c>
      <c r="M183" s="24">
        <v>0.67262709163526158</v>
      </c>
      <c r="N183" s="24">
        <v>0.67995846462404441</v>
      </c>
      <c r="O183" s="24">
        <v>0.68728983761282736</v>
      </c>
      <c r="P183" s="24">
        <v>0.69489196656353602</v>
      </c>
      <c r="Q183" s="24">
        <v>0.70290022945713326</v>
      </c>
      <c r="R183" s="24">
        <v>0.7109084923507305</v>
      </c>
      <c r="S183" s="24">
        <v>0.71891675524432774</v>
      </c>
      <c r="T183" s="24">
        <v>0.72692501813792498</v>
      </c>
      <c r="U183" s="24">
        <v>0.73573838876536501</v>
      </c>
      <c r="V183" s="24">
        <v>0.74575942099356918</v>
      </c>
      <c r="W183" s="24">
        <v>0.75578045322177334</v>
      </c>
      <c r="X183" s="24">
        <v>0.7658014854499775</v>
      </c>
      <c r="Y183" s="24">
        <v>0.77582251767818167</v>
      </c>
      <c r="Z183" s="24">
        <v>0.78748333510012747</v>
      </c>
      <c r="AA183" s="24">
        <v>0.80160383031268545</v>
      </c>
      <c r="AB183" s="24">
        <v>0.81572432552524343</v>
      </c>
      <c r="AC183" s="24">
        <v>0.82984482073780153</v>
      </c>
      <c r="AD183" s="24">
        <v>0.84396531595035951</v>
      </c>
      <c r="AE183" s="24">
        <v>0.86086059950454463</v>
      </c>
      <c r="AF183" s="24">
        <v>0.88191806557117036</v>
      </c>
      <c r="AG183" s="24">
        <v>0.90297553163779609</v>
      </c>
      <c r="AH183" s="25">
        <v>0.92403299770442171</v>
      </c>
    </row>
    <row r="184" spans="1:34" x14ac:dyDescent="0.25">
      <c r="A184" s="23">
        <v>18</v>
      </c>
      <c r="B184" s="24">
        <v>0.50831497576673879</v>
      </c>
      <c r="C184" s="24">
        <v>0.51805374204845189</v>
      </c>
      <c r="D184" s="24">
        <v>0.52779250833016489</v>
      </c>
      <c r="E184" s="24">
        <v>0.537531274611878</v>
      </c>
      <c r="F184" s="24">
        <v>0.54754153541491801</v>
      </c>
      <c r="G184" s="24">
        <v>0.55795903799994873</v>
      </c>
      <c r="H184" s="24">
        <v>0.56837654058497933</v>
      </c>
      <c r="I184" s="24">
        <v>0.57879404317000993</v>
      </c>
      <c r="J184" s="24">
        <v>0.58921154575504064</v>
      </c>
      <c r="K184" s="24">
        <v>0.59966594234094617</v>
      </c>
      <c r="L184" s="24">
        <v>0.61017567992816424</v>
      </c>
      <c r="M184" s="24">
        <v>0.62068541751538231</v>
      </c>
      <c r="N184" s="24">
        <v>0.63119515510260027</v>
      </c>
      <c r="O184" s="24">
        <v>0.64170489268981834</v>
      </c>
      <c r="P184" s="24">
        <v>0.65231724944544767</v>
      </c>
      <c r="Q184" s="24">
        <v>0.66308353495369399</v>
      </c>
      <c r="R184" s="24">
        <v>0.67384982046194031</v>
      </c>
      <c r="S184" s="24">
        <v>0.68461610597018652</v>
      </c>
      <c r="T184" s="24">
        <v>0.69538239147843284</v>
      </c>
      <c r="U184" s="24">
        <v>0.70661734701060963</v>
      </c>
      <c r="V184" s="24">
        <v>0.71855530757868191</v>
      </c>
      <c r="W184" s="24">
        <v>0.7304932681467543</v>
      </c>
      <c r="X184" s="24">
        <v>0.7424312287148267</v>
      </c>
      <c r="Y184" s="24">
        <v>0.75436918928289909</v>
      </c>
      <c r="Z184" s="24">
        <v>0.76744219641840983</v>
      </c>
      <c r="AA184" s="24">
        <v>0.78221777340507825</v>
      </c>
      <c r="AB184" s="24">
        <v>0.79699335039174668</v>
      </c>
      <c r="AC184" s="24">
        <v>0.81176892737841511</v>
      </c>
      <c r="AD184" s="24">
        <v>0.82654450436508353</v>
      </c>
      <c r="AE184" s="24">
        <v>0.84342183015068495</v>
      </c>
      <c r="AF184" s="24">
        <v>0.86345177913468596</v>
      </c>
      <c r="AG184" s="24">
        <v>0.88348172811868697</v>
      </c>
      <c r="AH184" s="25">
        <v>0.90351167710268787</v>
      </c>
    </row>
    <row r="185" spans="1:34" x14ac:dyDescent="0.25">
      <c r="A185" s="23">
        <v>19</v>
      </c>
      <c r="B185" s="24">
        <v>0.42558972784389199</v>
      </c>
      <c r="C185" s="24">
        <v>0.43767461092761811</v>
      </c>
      <c r="D185" s="24">
        <v>0.44975949401134407</v>
      </c>
      <c r="E185" s="24">
        <v>0.4618443770950702</v>
      </c>
      <c r="F185" s="24">
        <v>0.47446349811216271</v>
      </c>
      <c r="G185" s="24">
        <v>0.48788397602930461</v>
      </c>
      <c r="H185" s="24">
        <v>0.50130445394644652</v>
      </c>
      <c r="I185" s="24">
        <v>0.51472493186358848</v>
      </c>
      <c r="J185" s="24">
        <v>0.52814540978073043</v>
      </c>
      <c r="K185" s="24">
        <v>0.54169722419439681</v>
      </c>
      <c r="L185" s="24">
        <v>0.55544604335284986</v>
      </c>
      <c r="M185" s="24">
        <v>0.56919486251130291</v>
      </c>
      <c r="N185" s="24">
        <v>0.58294368166975596</v>
      </c>
      <c r="O185" s="24">
        <v>0.59669250082820913</v>
      </c>
      <c r="P185" s="24">
        <v>0.61047008073432663</v>
      </c>
      <c r="Q185" s="24">
        <v>0.62429080176194096</v>
      </c>
      <c r="R185" s="24">
        <v>0.63811152278955519</v>
      </c>
      <c r="S185" s="24">
        <v>0.65193224381716941</v>
      </c>
      <c r="T185" s="24">
        <v>0.66575296484478375</v>
      </c>
      <c r="U185" s="24">
        <v>0.6798001965591921</v>
      </c>
      <c r="V185" s="24">
        <v>0.69418719430379161</v>
      </c>
      <c r="W185" s="24">
        <v>0.70857419204839101</v>
      </c>
      <c r="X185" s="24">
        <v>0.72296118979299051</v>
      </c>
      <c r="Y185" s="24">
        <v>0.73734818753759002</v>
      </c>
      <c r="Z185" s="24">
        <v>0.75245977159609967</v>
      </c>
      <c r="AA185" s="24">
        <v>0.76865823512547449</v>
      </c>
      <c r="AB185" s="24">
        <v>0.78485669865484942</v>
      </c>
      <c r="AC185" s="24">
        <v>0.80105516218422423</v>
      </c>
      <c r="AD185" s="24">
        <v>0.81725362571359905</v>
      </c>
      <c r="AE185" s="24">
        <v>0.83497507687198214</v>
      </c>
      <c r="AF185" s="24">
        <v>0.85498100947387723</v>
      </c>
      <c r="AG185" s="24">
        <v>0.87498694207577243</v>
      </c>
      <c r="AH185" s="25">
        <v>0.89499287467766764</v>
      </c>
    </row>
    <row r="186" spans="1:34" x14ac:dyDescent="0.25">
      <c r="A186" s="26">
        <v>20</v>
      </c>
      <c r="B186" s="27">
        <v>0.35147543335794962</v>
      </c>
      <c r="C186" s="27">
        <v>0.36508081672099951</v>
      </c>
      <c r="D186" s="27">
        <v>0.3786862000840493</v>
      </c>
      <c r="E186" s="27">
        <v>0.39229158344709908</v>
      </c>
      <c r="F186" s="27">
        <v>0.40678822652832691</v>
      </c>
      <c r="G186" s="27">
        <v>0.4226217591868216</v>
      </c>
      <c r="H186" s="27">
        <v>0.43845529184531629</v>
      </c>
      <c r="I186" s="27">
        <v>0.45428882450381097</v>
      </c>
      <c r="J186" s="27">
        <v>0.47012235716230572</v>
      </c>
      <c r="K186" s="27">
        <v>0.48627594718574568</v>
      </c>
      <c r="L186" s="27">
        <v>0.50290962325660393</v>
      </c>
      <c r="M186" s="27">
        <v>0.51954329932746202</v>
      </c>
      <c r="N186" s="27">
        <v>0.53617697539832021</v>
      </c>
      <c r="O186" s="27">
        <v>0.5528106514691784</v>
      </c>
      <c r="P186" s="27">
        <v>0.56949350823972855</v>
      </c>
      <c r="Q186" s="27">
        <v>0.58625013605981646</v>
      </c>
      <c r="R186" s="27">
        <v>0.60300676387990448</v>
      </c>
      <c r="S186" s="27">
        <v>0.61976339169999251</v>
      </c>
      <c r="T186" s="27">
        <v>0.63652001952008053</v>
      </c>
      <c r="U186" s="27">
        <v>0.65335527706259822</v>
      </c>
      <c r="V186" s="27">
        <v>0.67030847918876058</v>
      </c>
      <c r="W186" s="27">
        <v>0.68726168131492305</v>
      </c>
      <c r="X186" s="27">
        <v>0.7042148834410854</v>
      </c>
      <c r="Y186" s="27">
        <v>0.72116808556724776</v>
      </c>
      <c r="Z186" s="27">
        <v>0.73852969212656139</v>
      </c>
      <c r="AA186" s="27">
        <v>0.75650390533560175</v>
      </c>
      <c r="AB186" s="27">
        <v>0.7744781185446421</v>
      </c>
      <c r="AC186" s="27">
        <v>0.79245233175368246</v>
      </c>
      <c r="AD186" s="27">
        <v>0.81042654496272282</v>
      </c>
      <c r="AE186" s="27">
        <v>0.82943926300362281</v>
      </c>
      <c r="AF186" s="27">
        <v>0.8500097382923123</v>
      </c>
      <c r="AG186" s="27">
        <v>0.87058021358100179</v>
      </c>
      <c r="AH186" s="28">
        <v>0.89115068886969129</v>
      </c>
    </row>
    <row r="190" spans="1:34" ht="28.9" customHeight="1" x14ac:dyDescent="0.5">
      <c r="A190" s="1" t="s">
        <v>21</v>
      </c>
      <c r="B190" s="1"/>
    </row>
    <row r="191" spans="1:34" x14ac:dyDescent="0.25">
      <c r="A191" s="17" t="s">
        <v>13</v>
      </c>
      <c r="B191" s="18" t="s">
        <v>19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9"/>
    </row>
    <row r="192" spans="1:34" x14ac:dyDescent="0.25">
      <c r="A192" s="20" t="s">
        <v>15</v>
      </c>
      <c r="B192" s="21">
        <v>-80</v>
      </c>
      <c r="C192" s="21">
        <v>-70</v>
      </c>
      <c r="D192" s="21">
        <v>-60</v>
      </c>
      <c r="E192" s="21">
        <v>-50</v>
      </c>
      <c r="F192" s="21">
        <v>-40</v>
      </c>
      <c r="G192" s="21">
        <v>-30</v>
      </c>
      <c r="H192" s="21">
        <v>-20</v>
      </c>
      <c r="I192" s="21">
        <v>-10</v>
      </c>
      <c r="J192" s="21">
        <v>0</v>
      </c>
      <c r="K192" s="21">
        <v>10</v>
      </c>
      <c r="L192" s="21">
        <v>20</v>
      </c>
      <c r="M192" s="21">
        <v>30</v>
      </c>
      <c r="N192" s="21">
        <v>40</v>
      </c>
      <c r="O192" s="21">
        <v>50</v>
      </c>
      <c r="P192" s="21">
        <v>60</v>
      </c>
      <c r="Q192" s="21">
        <v>70</v>
      </c>
      <c r="R192" s="22">
        <v>80</v>
      </c>
    </row>
    <row r="193" spans="1:18" x14ac:dyDescent="0.25">
      <c r="A193" s="23">
        <v>4.5</v>
      </c>
      <c r="B193" s="24">
        <v>6.3865960391529706</v>
      </c>
      <c r="C193" s="24">
        <v>6.4575676362704248</v>
      </c>
      <c r="D193" s="24">
        <v>6.5285392333878791</v>
      </c>
      <c r="E193" s="24">
        <v>6.5995108305053316</v>
      </c>
      <c r="F193" s="24">
        <v>6.6704824276227859</v>
      </c>
      <c r="G193" s="24">
        <v>6.7414540247402401</v>
      </c>
      <c r="H193" s="24">
        <v>6.8124256218576944</v>
      </c>
      <c r="I193" s="24">
        <v>6.8833972189751478</v>
      </c>
      <c r="J193" s="24">
        <v>6.9543688160926012</v>
      </c>
      <c r="K193" s="24">
        <v>7.0382494176895172</v>
      </c>
      <c r="L193" s="24">
        <v>7.1221300192864323</v>
      </c>
      <c r="M193" s="24">
        <v>7.2060106208833483</v>
      </c>
      <c r="N193" s="24">
        <v>7.2898912224802634</v>
      </c>
      <c r="O193" s="24">
        <v>7.3737718240771786</v>
      </c>
      <c r="P193" s="24">
        <v>7.4576524256740946</v>
      </c>
      <c r="Q193" s="24">
        <v>7.5415330272710106</v>
      </c>
      <c r="R193" s="25">
        <v>7.6254136288679266</v>
      </c>
    </row>
    <row r="194" spans="1:18" x14ac:dyDescent="0.25">
      <c r="A194" s="23">
        <v>5</v>
      </c>
      <c r="B194" s="24">
        <v>5.6533952274074606</v>
      </c>
      <c r="C194" s="24">
        <v>5.7158780652059589</v>
      </c>
      <c r="D194" s="24">
        <v>5.778360903004458</v>
      </c>
      <c r="E194" s="24">
        <v>5.8408437408029563</v>
      </c>
      <c r="F194" s="24">
        <v>5.9033265786014546</v>
      </c>
      <c r="G194" s="24">
        <v>5.9658094163999529</v>
      </c>
      <c r="H194" s="24">
        <v>6.028292254198452</v>
      </c>
      <c r="I194" s="24">
        <v>6.0907750919969503</v>
      </c>
      <c r="J194" s="24">
        <v>6.1532579297954486</v>
      </c>
      <c r="K194" s="24">
        <v>6.2277934057944302</v>
      </c>
      <c r="L194" s="24">
        <v>6.3023288817934109</v>
      </c>
      <c r="M194" s="24">
        <v>6.3768643577923916</v>
      </c>
      <c r="N194" s="24">
        <v>6.4513998337913732</v>
      </c>
      <c r="O194" s="24">
        <v>6.5259353097903547</v>
      </c>
      <c r="P194" s="24">
        <v>6.6004707857893363</v>
      </c>
      <c r="Q194" s="24">
        <v>6.675006261788317</v>
      </c>
      <c r="R194" s="25">
        <v>6.7495417377872986</v>
      </c>
    </row>
    <row r="195" spans="1:18" x14ac:dyDescent="0.25">
      <c r="A195" s="23">
        <v>5.5</v>
      </c>
      <c r="B195" s="24">
        <v>4.9972037510979463</v>
      </c>
      <c r="C195" s="24">
        <v>5.0518796993504784</v>
      </c>
      <c r="D195" s="24">
        <v>5.1065556476030114</v>
      </c>
      <c r="E195" s="24">
        <v>5.1612315958555426</v>
      </c>
      <c r="F195" s="24">
        <v>5.2159075441080764</v>
      </c>
      <c r="G195" s="24">
        <v>5.2705834923606094</v>
      </c>
      <c r="H195" s="24">
        <v>5.3252594406131406</v>
      </c>
      <c r="I195" s="24">
        <v>5.3799353888656736</v>
      </c>
      <c r="J195" s="24">
        <v>5.4346113371182057</v>
      </c>
      <c r="K195" s="24">
        <v>5.5005130192837326</v>
      </c>
      <c r="L195" s="24">
        <v>5.5664147014492622</v>
      </c>
      <c r="M195" s="24">
        <v>5.63231638361479</v>
      </c>
      <c r="N195" s="24">
        <v>5.6982180657803188</v>
      </c>
      <c r="O195" s="24">
        <v>5.7641197479458466</v>
      </c>
      <c r="P195" s="24">
        <v>5.8300214301113744</v>
      </c>
      <c r="Q195" s="24">
        <v>5.8959231122769031</v>
      </c>
      <c r="R195" s="25">
        <v>5.961824794442431</v>
      </c>
    </row>
    <row r="196" spans="1:18" x14ac:dyDescent="0.25">
      <c r="A196" s="23">
        <v>6</v>
      </c>
      <c r="B196" s="24">
        <v>4.4121979249090506</v>
      </c>
      <c r="C196" s="24">
        <v>4.459722919536631</v>
      </c>
      <c r="D196" s="24">
        <v>4.5072479141642106</v>
      </c>
      <c r="E196" s="24">
        <v>4.5547729087917901</v>
      </c>
      <c r="F196" s="24">
        <v>4.6022979034193696</v>
      </c>
      <c r="G196" s="24">
        <v>4.6498228980469491</v>
      </c>
      <c r="H196" s="24">
        <v>4.6973478926745287</v>
      </c>
      <c r="I196" s="24">
        <v>4.7448728873021082</v>
      </c>
      <c r="J196" s="24">
        <v>4.7923978819296877</v>
      </c>
      <c r="K196" s="24">
        <v>4.8503511681742673</v>
      </c>
      <c r="L196" s="24">
        <v>4.9083044544188459</v>
      </c>
      <c r="M196" s="24">
        <v>4.9662577406634254</v>
      </c>
      <c r="N196" s="24">
        <v>5.024211026908004</v>
      </c>
      <c r="O196" s="24">
        <v>5.0821643131525844</v>
      </c>
      <c r="P196" s="24">
        <v>5.1401175993971631</v>
      </c>
      <c r="Q196" s="24">
        <v>5.1980708856417426</v>
      </c>
      <c r="R196" s="25">
        <v>5.2560241718863212</v>
      </c>
    </row>
    <row r="197" spans="1:18" x14ac:dyDescent="0.25">
      <c r="A197" s="23">
        <v>6.5</v>
      </c>
      <c r="B197" s="24">
        <v>3.892783111985354</v>
      </c>
      <c r="C197" s="24">
        <v>3.9337871550570171</v>
      </c>
      <c r="D197" s="24">
        <v>3.9747911981286812</v>
      </c>
      <c r="E197" s="24">
        <v>4.0157952412003439</v>
      </c>
      <c r="F197" s="24">
        <v>4.0567992842720084</v>
      </c>
      <c r="G197" s="24">
        <v>4.0978033273436703</v>
      </c>
      <c r="H197" s="24">
        <v>4.1388073704153339</v>
      </c>
      <c r="I197" s="24">
        <v>4.1798114134869966</v>
      </c>
      <c r="J197" s="24">
        <v>4.2208154565586602</v>
      </c>
      <c r="K197" s="24">
        <v>4.271479810942818</v>
      </c>
      <c r="L197" s="24">
        <v>4.3221441653269768</v>
      </c>
      <c r="M197" s="24">
        <v>4.3728085197111346</v>
      </c>
      <c r="N197" s="24">
        <v>4.4234728740952933</v>
      </c>
      <c r="O197" s="24">
        <v>4.4741372284794512</v>
      </c>
      <c r="P197" s="24">
        <v>4.5248015828636099</v>
      </c>
      <c r="Q197" s="24">
        <v>4.5754659372477677</v>
      </c>
      <c r="R197" s="25">
        <v>4.6261302916319256</v>
      </c>
    </row>
    <row r="198" spans="1:18" x14ac:dyDescent="0.25">
      <c r="A198" s="23">
        <v>7</v>
      </c>
      <c r="B198" s="24">
        <v>3.433593723931406</v>
      </c>
      <c r="C198" s="24">
        <v>3.468680883664212</v>
      </c>
      <c r="D198" s="24">
        <v>3.5037680433970202</v>
      </c>
      <c r="E198" s="24">
        <v>3.538855203129827</v>
      </c>
      <c r="F198" s="24">
        <v>3.573942362862633</v>
      </c>
      <c r="G198" s="24">
        <v>3.6090295225954399</v>
      </c>
      <c r="H198" s="24">
        <v>3.644116682328248</v>
      </c>
      <c r="I198" s="24">
        <v>3.679203842061054</v>
      </c>
      <c r="J198" s="24">
        <v>3.7142910017938608</v>
      </c>
      <c r="K198" s="24">
        <v>3.7582999545261502</v>
      </c>
      <c r="L198" s="24">
        <v>3.8023089072584382</v>
      </c>
      <c r="M198" s="24">
        <v>3.8463178599907262</v>
      </c>
      <c r="N198" s="24">
        <v>3.8903268127230151</v>
      </c>
      <c r="O198" s="24">
        <v>3.9343357654553031</v>
      </c>
      <c r="P198" s="24">
        <v>3.9783447181875911</v>
      </c>
      <c r="Q198" s="24">
        <v>4.0223536709198786</v>
      </c>
      <c r="R198" s="25">
        <v>4.0663626236521679</v>
      </c>
    </row>
    <row r="199" spans="1:18" x14ac:dyDescent="0.25">
      <c r="A199" s="23">
        <v>7.5</v>
      </c>
      <c r="B199" s="24">
        <v>3.029493220811708</v>
      </c>
      <c r="C199" s="24">
        <v>3.059241631570742</v>
      </c>
      <c r="D199" s="24">
        <v>3.088990042329776</v>
      </c>
      <c r="E199" s="24">
        <v>3.11873845308881</v>
      </c>
      <c r="F199" s="24">
        <v>3.148486863847844</v>
      </c>
      <c r="G199" s="24">
        <v>3.1782352746068772</v>
      </c>
      <c r="H199" s="24">
        <v>3.2079836853659112</v>
      </c>
      <c r="I199" s="24">
        <v>3.2377320961249452</v>
      </c>
      <c r="J199" s="24">
        <v>3.2674805068839792</v>
      </c>
      <c r="K199" s="24">
        <v>3.305441654320973</v>
      </c>
      <c r="L199" s="24">
        <v>3.343402801757966</v>
      </c>
      <c r="M199" s="24">
        <v>3.3813639491949599</v>
      </c>
      <c r="N199" s="24">
        <v>3.4193250966319528</v>
      </c>
      <c r="O199" s="24">
        <v>3.4572862440689471</v>
      </c>
      <c r="P199" s="24">
        <v>3.495247391505941</v>
      </c>
      <c r="Q199" s="24">
        <v>3.533208538942934</v>
      </c>
      <c r="R199" s="25">
        <v>3.5711696863799278</v>
      </c>
    </row>
    <row r="200" spans="1:18" x14ac:dyDescent="0.25">
      <c r="A200" s="23">
        <v>8</v>
      </c>
      <c r="B200" s="24">
        <v>2.6755741111507212</v>
      </c>
      <c r="C200" s="24">
        <v>2.7005359734490888</v>
      </c>
      <c r="D200" s="24">
        <v>2.725497835747456</v>
      </c>
      <c r="E200" s="24">
        <v>2.750459698045824</v>
      </c>
      <c r="F200" s="24">
        <v>2.7754215603441921</v>
      </c>
      <c r="G200" s="24">
        <v>2.8003834226425588</v>
      </c>
      <c r="H200" s="24">
        <v>2.8253452849409268</v>
      </c>
      <c r="I200" s="24">
        <v>2.850307147239294</v>
      </c>
      <c r="J200" s="24">
        <v>2.8752690095376621</v>
      </c>
      <c r="K200" s="24">
        <v>2.9077640141839591</v>
      </c>
      <c r="L200" s="24">
        <v>2.9402590188302571</v>
      </c>
      <c r="M200" s="24">
        <v>2.9727540234765542</v>
      </c>
      <c r="N200" s="24">
        <v>3.0052490281228512</v>
      </c>
      <c r="O200" s="24">
        <v>3.0377440327691478</v>
      </c>
      <c r="P200" s="24">
        <v>3.0702390374154449</v>
      </c>
      <c r="Q200" s="24">
        <v>3.1027340420617429</v>
      </c>
      <c r="R200" s="25">
        <v>3.1352290467080399</v>
      </c>
    </row>
    <row r="201" spans="1:18" x14ac:dyDescent="0.25">
      <c r="A201" s="23">
        <v>8.5</v>
      </c>
      <c r="B201" s="24">
        <v>2.367157951932878</v>
      </c>
      <c r="C201" s="24">
        <v>2.38785953243171</v>
      </c>
      <c r="D201" s="24">
        <v>2.408561112930542</v>
      </c>
      <c r="E201" s="24">
        <v>2.429262693429374</v>
      </c>
      <c r="F201" s="24">
        <v>2.4499642739282059</v>
      </c>
      <c r="G201" s="24">
        <v>2.4706658544270379</v>
      </c>
      <c r="H201" s="24">
        <v>2.4913674349258699</v>
      </c>
      <c r="I201" s="24">
        <v>2.5120690154247032</v>
      </c>
      <c r="J201" s="24">
        <v>2.5327705959235352</v>
      </c>
      <c r="K201" s="24">
        <v>2.5603551864317562</v>
      </c>
      <c r="L201" s="24">
        <v>2.5879397769399781</v>
      </c>
      <c r="M201" s="24">
        <v>2.6155243674482</v>
      </c>
      <c r="N201" s="24">
        <v>2.6431089579564211</v>
      </c>
      <c r="O201" s="24">
        <v>2.670693548464643</v>
      </c>
      <c r="P201" s="24">
        <v>2.6982781389728641</v>
      </c>
      <c r="Q201" s="24">
        <v>2.725862729481086</v>
      </c>
      <c r="R201" s="25">
        <v>2.753447319989307</v>
      </c>
    </row>
    <row r="202" spans="1:18" x14ac:dyDescent="0.25">
      <c r="A202" s="23">
        <v>9</v>
      </c>
      <c r="B202" s="24">
        <v>2.0997953486025702</v>
      </c>
      <c r="C202" s="24">
        <v>2.1167369801110199</v>
      </c>
      <c r="D202" s="24">
        <v>2.1336786116194699</v>
      </c>
      <c r="E202" s="24">
        <v>2.15062024312792</v>
      </c>
      <c r="F202" s="24">
        <v>2.1675618746363692</v>
      </c>
      <c r="G202" s="24">
        <v>2.1845035061448188</v>
      </c>
      <c r="H202" s="24">
        <v>2.2014451376532689</v>
      </c>
      <c r="I202" s="24">
        <v>2.218386769161719</v>
      </c>
      <c r="J202" s="24">
        <v>2.2353284006701681</v>
      </c>
      <c r="K202" s="24">
        <v>2.25853237184096</v>
      </c>
      <c r="L202" s="24">
        <v>2.2817363430117532</v>
      </c>
      <c r="M202" s="24">
        <v>2.3049403141825451</v>
      </c>
      <c r="N202" s="24">
        <v>2.328144285353337</v>
      </c>
      <c r="O202" s="24">
        <v>2.3513482565241288</v>
      </c>
      <c r="P202" s="24">
        <v>2.374552227694922</v>
      </c>
      <c r="Q202" s="24">
        <v>2.3977561988657139</v>
      </c>
      <c r="R202" s="25">
        <v>2.4209601700365062</v>
      </c>
    </row>
    <row r="203" spans="1:18" x14ac:dyDescent="0.25">
      <c r="A203" s="23">
        <v>9.5</v>
      </c>
      <c r="B203" s="24">
        <v>1.8692659550641391</v>
      </c>
      <c r="C203" s="24">
        <v>1.8829220365393839</v>
      </c>
      <c r="D203" s="24">
        <v>1.8965781180146291</v>
      </c>
      <c r="E203" s="24">
        <v>1.9102341994898731</v>
      </c>
      <c r="F203" s="24">
        <v>1.9238902809651179</v>
      </c>
      <c r="G203" s="24">
        <v>1.937546362440363</v>
      </c>
      <c r="H203" s="24">
        <v>1.9512024439156079</v>
      </c>
      <c r="I203" s="24">
        <v>1.964858525390853</v>
      </c>
      <c r="J203" s="24">
        <v>1.9785146068660979</v>
      </c>
      <c r="K203" s="24">
        <v>1.9978418196481289</v>
      </c>
      <c r="L203" s="24">
        <v>2.0171690324301599</v>
      </c>
      <c r="M203" s="24">
        <v>2.036496245212192</v>
      </c>
      <c r="N203" s="24">
        <v>2.0558234579942232</v>
      </c>
      <c r="O203" s="24">
        <v>2.0751506707762539</v>
      </c>
      <c r="P203" s="24">
        <v>2.0944778835582851</v>
      </c>
      <c r="Q203" s="24">
        <v>2.1138050963403159</v>
      </c>
      <c r="R203" s="25">
        <v>2.133132309122348</v>
      </c>
    </row>
    <row r="204" spans="1:18" x14ac:dyDescent="0.25">
      <c r="A204" s="23">
        <v>10</v>
      </c>
      <c r="B204" s="24">
        <v>1.6715784736818931</v>
      </c>
      <c r="C204" s="24">
        <v>1.6823974702291331</v>
      </c>
      <c r="D204" s="24">
        <v>1.6932164667763741</v>
      </c>
      <c r="E204" s="24">
        <v>1.7040354633236141</v>
      </c>
      <c r="F204" s="24">
        <v>1.7148544598708539</v>
      </c>
      <c r="G204" s="24">
        <v>1.725673456418094</v>
      </c>
      <c r="H204" s="24">
        <v>1.7364924529653341</v>
      </c>
      <c r="I204" s="24">
        <v>1.747311449512575</v>
      </c>
      <c r="J204" s="24">
        <v>1.7581304460598151</v>
      </c>
      <c r="K204" s="24">
        <v>1.774058827549778</v>
      </c>
      <c r="L204" s="24">
        <v>1.78998720903974</v>
      </c>
      <c r="M204" s="24">
        <v>1.805915590529702</v>
      </c>
      <c r="N204" s="24">
        <v>1.8218439720196651</v>
      </c>
      <c r="O204" s="24">
        <v>1.8377723535096271</v>
      </c>
      <c r="P204" s="24">
        <v>1.85370073499959</v>
      </c>
      <c r="Q204" s="24">
        <v>1.869629116489552</v>
      </c>
      <c r="R204" s="25">
        <v>1.8855574979795151</v>
      </c>
    </row>
    <row r="205" spans="1:18" x14ac:dyDescent="0.25">
      <c r="A205" s="23">
        <v>10.5</v>
      </c>
      <c r="B205" s="24">
        <v>1.502970655280111</v>
      </c>
      <c r="C205" s="24">
        <v>1.511375098152572</v>
      </c>
      <c r="D205" s="24">
        <v>1.5197795410250321</v>
      </c>
      <c r="E205" s="24">
        <v>1.5281839838974931</v>
      </c>
      <c r="F205" s="24">
        <v>1.536588426769953</v>
      </c>
      <c r="G205" s="24">
        <v>1.544992869642414</v>
      </c>
      <c r="H205" s="24">
        <v>1.553397312514875</v>
      </c>
      <c r="I205" s="24">
        <v>1.5618017553873349</v>
      </c>
      <c r="J205" s="24">
        <v>1.5702061982597959</v>
      </c>
      <c r="K205" s="24">
        <v>1.5831877417024041</v>
      </c>
      <c r="L205" s="24">
        <v>1.5961692851450131</v>
      </c>
      <c r="M205" s="24">
        <v>1.609150828587621</v>
      </c>
      <c r="N205" s="24">
        <v>1.622132372030229</v>
      </c>
      <c r="O205" s="24">
        <v>1.635113915472838</v>
      </c>
      <c r="P205" s="24">
        <v>1.648095458915446</v>
      </c>
      <c r="Q205" s="24">
        <v>1.661077002358055</v>
      </c>
      <c r="R205" s="25">
        <v>1.6740585458006629</v>
      </c>
    </row>
    <row r="206" spans="1:18" x14ac:dyDescent="0.25">
      <c r="A206" s="23">
        <v>11</v>
      </c>
      <c r="B206" s="24">
        <v>1.3599092991430211</v>
      </c>
      <c r="C206" s="24">
        <v>1.3662957857419491</v>
      </c>
      <c r="D206" s="24">
        <v>1.372682272340878</v>
      </c>
      <c r="E206" s="24">
        <v>1.3790687589398061</v>
      </c>
      <c r="F206" s="24">
        <v>1.3854552455387339</v>
      </c>
      <c r="G206" s="24">
        <v>1.3918417321376619</v>
      </c>
      <c r="H206" s="24">
        <v>1.39822821873659</v>
      </c>
      <c r="I206" s="24">
        <v>1.4046147053355189</v>
      </c>
      <c r="J206" s="24">
        <v>1.411001191934447</v>
      </c>
      <c r="K206" s="24">
        <v>1.4214619567224409</v>
      </c>
      <c r="L206" s="24">
        <v>1.4319227215104351</v>
      </c>
      <c r="M206" s="24">
        <v>1.4423834862984291</v>
      </c>
      <c r="N206" s="24">
        <v>1.452844251086423</v>
      </c>
      <c r="O206" s="24">
        <v>1.463305015874417</v>
      </c>
      <c r="P206" s="24">
        <v>1.4737657806624109</v>
      </c>
      <c r="Q206" s="24">
        <v>1.4842265454504051</v>
      </c>
      <c r="R206" s="25">
        <v>1.4946873102383991</v>
      </c>
    </row>
    <row r="207" spans="1:18" x14ac:dyDescent="0.25">
      <c r="A207" s="23">
        <v>11.5</v>
      </c>
      <c r="B207" s="24">
        <v>1.2390902530148169</v>
      </c>
      <c r="C207" s="24">
        <v>1.243829446889483</v>
      </c>
      <c r="D207" s="24">
        <v>1.2485686407641501</v>
      </c>
      <c r="E207" s="24">
        <v>1.2533078346388169</v>
      </c>
      <c r="F207" s="24">
        <v>1.258047028513483</v>
      </c>
      <c r="G207" s="24">
        <v>1.2627862223881501</v>
      </c>
      <c r="H207" s="24">
        <v>1.2675254162628169</v>
      </c>
      <c r="I207" s="24">
        <v>1.272264610137483</v>
      </c>
      <c r="J207" s="24">
        <v>1.2770038040121501</v>
      </c>
      <c r="K207" s="24">
        <v>1.285343915686292</v>
      </c>
      <c r="L207" s="24">
        <v>1.293684027360434</v>
      </c>
      <c r="M207" s="24">
        <v>1.302024139034575</v>
      </c>
      <c r="N207" s="24">
        <v>1.310364250708717</v>
      </c>
      <c r="O207" s="24">
        <v>1.3187043623828589</v>
      </c>
      <c r="P207" s="24">
        <v>1.3270444740570011</v>
      </c>
      <c r="Q207" s="24">
        <v>1.335384585731143</v>
      </c>
      <c r="R207" s="25">
        <v>1.343724697405285</v>
      </c>
    </row>
    <row r="208" spans="1:18" x14ac:dyDescent="0.25">
      <c r="A208" s="23">
        <v>12</v>
      </c>
      <c r="B208" s="24">
        <v>1.1374384130996511</v>
      </c>
      <c r="C208" s="24">
        <v>1.1408750439473501</v>
      </c>
      <c r="D208" s="24">
        <v>1.1443116747950499</v>
      </c>
      <c r="E208" s="24">
        <v>1.14774830564275</v>
      </c>
      <c r="F208" s="24">
        <v>1.151184936490449</v>
      </c>
      <c r="G208" s="24">
        <v>1.154621567338149</v>
      </c>
      <c r="H208" s="24">
        <v>1.158058198185848</v>
      </c>
      <c r="I208" s="24">
        <v>1.1614948290335481</v>
      </c>
      <c r="J208" s="24">
        <v>1.164931459881247</v>
      </c>
      <c r="K208" s="24">
        <v>1.171525110130323</v>
      </c>
      <c r="L208" s="24">
        <v>1.1781187603793979</v>
      </c>
      <c r="M208" s="24">
        <v>1.184712410628473</v>
      </c>
      <c r="N208" s="24">
        <v>1.1913060608775481</v>
      </c>
      <c r="O208" s="24">
        <v>1.197899711126623</v>
      </c>
      <c r="P208" s="24">
        <v>1.204493361375699</v>
      </c>
      <c r="Q208" s="24">
        <v>1.2110870116247741</v>
      </c>
      <c r="R208" s="25">
        <v>1.2176806618738489</v>
      </c>
    </row>
    <row r="209" spans="1:18" x14ac:dyDescent="0.25">
      <c r="A209" s="23">
        <v>12.5</v>
      </c>
      <c r="B209" s="24">
        <v>1.052107724061629</v>
      </c>
      <c r="C209" s="24">
        <v>1.05456058772768</v>
      </c>
      <c r="D209" s="24">
        <v>1.0570134513937299</v>
      </c>
      <c r="E209" s="24">
        <v>1.0594663150597809</v>
      </c>
      <c r="F209" s="24">
        <v>1.061919178725832</v>
      </c>
      <c r="G209" s="24">
        <v>1.0643720423918821</v>
      </c>
      <c r="H209" s="24">
        <v>1.0668249060579329</v>
      </c>
      <c r="I209" s="24">
        <v>1.069277769723983</v>
      </c>
      <c r="J209" s="24">
        <v>1.071730633390034</v>
      </c>
      <c r="K209" s="24">
        <v>1.0769260800508531</v>
      </c>
      <c r="L209" s="24">
        <v>1.0821215267116719</v>
      </c>
      <c r="M209" s="24">
        <v>1.087316973372491</v>
      </c>
      <c r="N209" s="24">
        <v>1.0925124200333101</v>
      </c>
      <c r="O209" s="24">
        <v>1.0977078666941289</v>
      </c>
      <c r="P209" s="24">
        <v>1.102903313354948</v>
      </c>
      <c r="Q209" s="24">
        <v>1.108098760015767</v>
      </c>
      <c r="R209" s="25">
        <v>1.1132942066765861</v>
      </c>
    </row>
    <row r="210" spans="1:18" x14ac:dyDescent="0.25">
      <c r="A210" s="23">
        <v>13</v>
      </c>
      <c r="B210" s="24">
        <v>0.98048117902484044</v>
      </c>
      <c r="C210" s="24">
        <v>0.98224313750258396</v>
      </c>
      <c r="D210" s="24">
        <v>0.98400509598032748</v>
      </c>
      <c r="E210" s="24">
        <v>0.985767054458071</v>
      </c>
      <c r="F210" s="24">
        <v>0.98752901293581452</v>
      </c>
      <c r="G210" s="24">
        <v>0.98929097141355804</v>
      </c>
      <c r="H210" s="24">
        <v>0.99105292989130156</v>
      </c>
      <c r="I210" s="24">
        <v>0.99281488836904508</v>
      </c>
      <c r="J210" s="24">
        <v>0.9945768468467886</v>
      </c>
      <c r="K210" s="24">
        <v>0.99869641390418362</v>
      </c>
      <c r="L210" s="24">
        <v>1.0028159809615791</v>
      </c>
      <c r="M210" s="24">
        <v>1.0069355480189739</v>
      </c>
      <c r="N210" s="24">
        <v>1.0110551150763689</v>
      </c>
      <c r="O210" s="24">
        <v>1.0151746821337639</v>
      </c>
      <c r="P210" s="24">
        <v>1.019294249191159</v>
      </c>
      <c r="Q210" s="24">
        <v>1.023413816248554</v>
      </c>
      <c r="R210" s="25">
        <v>1.027533383305949</v>
      </c>
    </row>
    <row r="211" spans="1:18" x14ac:dyDescent="0.25">
      <c r="A211" s="23">
        <v>13.5</v>
      </c>
      <c r="B211" s="24">
        <v>0.92017081957332059</v>
      </c>
      <c r="C211" s="24">
        <v>0.92150880100412136</v>
      </c>
      <c r="D211" s="24">
        <v>0.92284678243492224</v>
      </c>
      <c r="E211" s="24">
        <v>0.92418476386572301</v>
      </c>
      <c r="F211" s="24">
        <v>0.92552274529652379</v>
      </c>
      <c r="G211" s="24">
        <v>0.92686072672732467</v>
      </c>
      <c r="H211" s="24">
        <v>0.92819870815812544</v>
      </c>
      <c r="I211" s="24">
        <v>0.92953668958892632</v>
      </c>
      <c r="J211" s="24">
        <v>0.9308746710197271</v>
      </c>
      <c r="K211" s="24">
        <v>0.93421474860655485</v>
      </c>
      <c r="L211" s="24">
        <v>0.9375548261933826</v>
      </c>
      <c r="M211" s="24">
        <v>0.94089490378021035</v>
      </c>
      <c r="N211" s="24">
        <v>0.9442349813670381</v>
      </c>
      <c r="O211" s="24">
        <v>0.94757505895386585</v>
      </c>
      <c r="P211" s="24">
        <v>0.9509151365406936</v>
      </c>
      <c r="Q211" s="24">
        <v>0.95425521412752135</v>
      </c>
      <c r="R211" s="25">
        <v>0.9575952917143491</v>
      </c>
    </row>
    <row r="212" spans="1:18" x14ac:dyDescent="0.25">
      <c r="A212" s="23">
        <v>14</v>
      </c>
      <c r="B212" s="24">
        <v>0.86901773575106955</v>
      </c>
      <c r="C212" s="24">
        <v>0.87017273442431642</v>
      </c>
      <c r="D212" s="24">
        <v>0.87132773309756339</v>
      </c>
      <c r="E212" s="24">
        <v>0.87248273177081037</v>
      </c>
      <c r="F212" s="24">
        <v>0.87363773044405735</v>
      </c>
      <c r="G212" s="24">
        <v>0.87479272911730432</v>
      </c>
      <c r="H212" s="24">
        <v>0.87594772779055119</v>
      </c>
      <c r="I212" s="24">
        <v>0.87710272646379817</v>
      </c>
      <c r="J212" s="24">
        <v>0.87825772513704514</v>
      </c>
      <c r="K212" s="24">
        <v>0.88108876953418347</v>
      </c>
      <c r="L212" s="24">
        <v>0.8839198139313218</v>
      </c>
      <c r="M212" s="24">
        <v>0.88675085832846023</v>
      </c>
      <c r="N212" s="24">
        <v>0.88958190272559856</v>
      </c>
      <c r="O212" s="24">
        <v>0.89241294712273689</v>
      </c>
      <c r="P212" s="24">
        <v>0.89524399151987522</v>
      </c>
      <c r="Q212" s="24">
        <v>0.89807503591701354</v>
      </c>
      <c r="R212" s="25">
        <v>0.90090608031415198</v>
      </c>
    </row>
    <row r="213" spans="1:18" x14ac:dyDescent="0.25">
      <c r="A213" s="23">
        <v>14.5</v>
      </c>
      <c r="B213" s="24">
        <v>0.82509206606203234</v>
      </c>
      <c r="C213" s="24">
        <v>0.82627914241513667</v>
      </c>
      <c r="D213" s="24">
        <v>0.82746621876824089</v>
      </c>
      <c r="E213" s="24">
        <v>0.82865329512134522</v>
      </c>
      <c r="F213" s="24">
        <v>0.82984037147444956</v>
      </c>
      <c r="G213" s="24">
        <v>0.83102744782755378</v>
      </c>
      <c r="H213" s="24">
        <v>0.83221452418065811</v>
      </c>
      <c r="I213" s="24">
        <v>0.83340160053376233</v>
      </c>
      <c r="J213" s="24">
        <v>0.83458867688686666</v>
      </c>
      <c r="K213" s="24">
        <v>0.83715521052322095</v>
      </c>
      <c r="L213" s="24">
        <v>0.83972174415957535</v>
      </c>
      <c r="M213" s="24">
        <v>0.84228827779592963</v>
      </c>
      <c r="N213" s="24">
        <v>0.84485481143228403</v>
      </c>
      <c r="O213" s="24">
        <v>0.84742134506863831</v>
      </c>
      <c r="P213" s="24">
        <v>0.84998787870499259</v>
      </c>
      <c r="Q213" s="24">
        <v>0.85255441234134699</v>
      </c>
      <c r="R213" s="25">
        <v>0.85512094597770127</v>
      </c>
    </row>
    <row r="214" spans="1:18" x14ac:dyDescent="0.25">
      <c r="A214" s="23">
        <v>15</v>
      </c>
      <c r="B214" s="24">
        <v>0.78669299747013732</v>
      </c>
      <c r="C214" s="24">
        <v>0.78810127808853436</v>
      </c>
      <c r="D214" s="24">
        <v>0.78950955870693151</v>
      </c>
      <c r="E214" s="24">
        <v>0.79091783932532866</v>
      </c>
      <c r="F214" s="24">
        <v>0.79232611994372582</v>
      </c>
      <c r="G214" s="24">
        <v>0.79373440056212297</v>
      </c>
      <c r="H214" s="24">
        <v>0.79514268118052001</v>
      </c>
      <c r="I214" s="24">
        <v>0.79655096179891716</v>
      </c>
      <c r="J214" s="24">
        <v>0.79795924241731431</v>
      </c>
      <c r="K214" s="24">
        <v>0.80047985386981158</v>
      </c>
      <c r="L214" s="24">
        <v>0.80300046532230884</v>
      </c>
      <c r="M214" s="24">
        <v>0.805521076774806</v>
      </c>
      <c r="N214" s="24">
        <v>0.80804168822730327</v>
      </c>
      <c r="O214" s="24">
        <v>0.81056229967980054</v>
      </c>
      <c r="P214" s="24">
        <v>0.8130829111322978</v>
      </c>
      <c r="Q214" s="24">
        <v>0.81560352258479507</v>
      </c>
      <c r="R214" s="25">
        <v>0.81812413403729223</v>
      </c>
    </row>
    <row r="215" spans="1:18" x14ac:dyDescent="0.25">
      <c r="A215" s="23">
        <v>15.5</v>
      </c>
      <c r="B215" s="24">
        <v>0.75234876539925499</v>
      </c>
      <c r="C215" s="24">
        <v>0.75414144301640429</v>
      </c>
      <c r="D215" s="24">
        <v>0.75593412063355347</v>
      </c>
      <c r="E215" s="24">
        <v>0.75772679825070277</v>
      </c>
      <c r="F215" s="24">
        <v>0.75951947586785207</v>
      </c>
      <c r="G215" s="24">
        <v>0.76131215348500125</v>
      </c>
      <c r="H215" s="24">
        <v>0.76310483110215055</v>
      </c>
      <c r="I215" s="24">
        <v>0.76489750871929973</v>
      </c>
      <c r="J215" s="24">
        <v>0.76669018633644903</v>
      </c>
      <c r="K215" s="24">
        <v>0.7693575303300374</v>
      </c>
      <c r="L215" s="24">
        <v>0.77202487432362576</v>
      </c>
      <c r="M215" s="24">
        <v>0.77469221831721424</v>
      </c>
      <c r="N215" s="24">
        <v>0.77735956231080261</v>
      </c>
      <c r="O215" s="24">
        <v>0.78002690630439098</v>
      </c>
      <c r="P215" s="24">
        <v>0.78269425029797934</v>
      </c>
      <c r="Q215" s="24">
        <v>0.78536159429156771</v>
      </c>
      <c r="R215" s="25">
        <v>0.78802893828515619</v>
      </c>
    </row>
    <row r="216" spans="1:18" x14ac:dyDescent="0.25">
      <c r="A216" s="23">
        <v>16</v>
      </c>
      <c r="B216" s="24">
        <v>0.72081665373323922</v>
      </c>
      <c r="C216" s="24">
        <v>0.72313098723062197</v>
      </c>
      <c r="D216" s="24">
        <v>0.72544532072800472</v>
      </c>
      <c r="E216" s="24">
        <v>0.72775965422538746</v>
      </c>
      <c r="F216" s="24">
        <v>0.73007398772277021</v>
      </c>
      <c r="G216" s="24">
        <v>0.73238832122015296</v>
      </c>
      <c r="H216" s="24">
        <v>0.73470265471753571</v>
      </c>
      <c r="I216" s="24">
        <v>0.73701698821491846</v>
      </c>
      <c r="J216" s="24">
        <v>0.7393313217123012</v>
      </c>
      <c r="K216" s="24">
        <v>0.74231211911995543</v>
      </c>
      <c r="L216" s="24">
        <v>0.74529291652760965</v>
      </c>
      <c r="M216" s="24">
        <v>0.74827371393526376</v>
      </c>
      <c r="N216" s="24">
        <v>0.75125451134291799</v>
      </c>
      <c r="O216" s="24">
        <v>0.75423530875057221</v>
      </c>
      <c r="P216" s="24">
        <v>0.75721610615822643</v>
      </c>
      <c r="Q216" s="24">
        <v>0.76019690356588066</v>
      </c>
      <c r="R216" s="25">
        <v>0.76317770097353477</v>
      </c>
    </row>
    <row r="217" spans="1:18" x14ac:dyDescent="0.25">
      <c r="A217" s="23">
        <v>16.5</v>
      </c>
      <c r="B217" s="24">
        <v>0.69108299481589341</v>
      </c>
      <c r="C217" s="24">
        <v>0.69403030922301578</v>
      </c>
      <c r="D217" s="24">
        <v>0.69697762363013815</v>
      </c>
      <c r="E217" s="24">
        <v>0.69992493803726052</v>
      </c>
      <c r="F217" s="24">
        <v>0.70287225244438289</v>
      </c>
      <c r="G217" s="24">
        <v>0.70581956685150526</v>
      </c>
      <c r="H217" s="24">
        <v>0.70876688125862763</v>
      </c>
      <c r="I217" s="24">
        <v>0.71171419566575</v>
      </c>
      <c r="J217" s="24">
        <v>0.71466151007287237</v>
      </c>
      <c r="K217" s="24">
        <v>0.71809654791558997</v>
      </c>
      <c r="L217" s="24">
        <v>0.72153158575830756</v>
      </c>
      <c r="M217" s="24">
        <v>0.72496662360102504</v>
      </c>
      <c r="N217" s="24">
        <v>0.72840166144374263</v>
      </c>
      <c r="O217" s="24">
        <v>0.73183669928646022</v>
      </c>
      <c r="P217" s="24">
        <v>0.73527173712917782</v>
      </c>
      <c r="Q217" s="24">
        <v>0.73870677497189541</v>
      </c>
      <c r="R217" s="25">
        <v>0.74214181281461289</v>
      </c>
    </row>
    <row r="218" spans="1:18" x14ac:dyDescent="0.25">
      <c r="A218" s="23">
        <v>17</v>
      </c>
      <c r="B218" s="24">
        <v>0.66236316945096552</v>
      </c>
      <c r="C218" s="24">
        <v>0.66602885594535688</v>
      </c>
      <c r="D218" s="24">
        <v>0.66969454243974835</v>
      </c>
      <c r="E218" s="24">
        <v>0.67336022893413983</v>
      </c>
      <c r="F218" s="24">
        <v>0.6770259154285313</v>
      </c>
      <c r="G218" s="24">
        <v>0.68069160192292277</v>
      </c>
      <c r="H218" s="24">
        <v>0.68435728841731414</v>
      </c>
      <c r="I218" s="24">
        <v>0.68802297491170561</v>
      </c>
      <c r="J218" s="24">
        <v>0.69168866140609708</v>
      </c>
      <c r="K218" s="24">
        <v>0.69569279285289576</v>
      </c>
      <c r="L218" s="24">
        <v>0.69969692429969432</v>
      </c>
      <c r="M218" s="24">
        <v>0.703701055746493</v>
      </c>
      <c r="N218" s="24">
        <v>0.70770518719329156</v>
      </c>
      <c r="O218" s="24">
        <v>0.71170931864009024</v>
      </c>
      <c r="P218" s="24">
        <v>0.71571345008688891</v>
      </c>
      <c r="Q218" s="24">
        <v>0.71971758153368748</v>
      </c>
      <c r="R218" s="25">
        <v>0.72372171298048615</v>
      </c>
    </row>
    <row r="219" spans="1:18" x14ac:dyDescent="0.25">
      <c r="A219" s="23">
        <v>17.5</v>
      </c>
      <c r="B219" s="24">
        <v>0.63410160690220785</v>
      </c>
      <c r="C219" s="24">
        <v>0.63854512280942011</v>
      </c>
      <c r="D219" s="24">
        <v>0.64298863871663237</v>
      </c>
      <c r="E219" s="24">
        <v>0.64743215462384462</v>
      </c>
      <c r="F219" s="24">
        <v>0.65187567053105688</v>
      </c>
      <c r="G219" s="24">
        <v>0.65631918643826914</v>
      </c>
      <c r="H219" s="24">
        <v>0.6607627023454814</v>
      </c>
      <c r="I219" s="24">
        <v>0.66520621825269366</v>
      </c>
      <c r="J219" s="24">
        <v>0.66964973415990592</v>
      </c>
      <c r="K219" s="24">
        <v>0.67431187852783281</v>
      </c>
      <c r="L219" s="24">
        <v>0.67897402289575981</v>
      </c>
      <c r="M219" s="24">
        <v>0.6836361672636867</v>
      </c>
      <c r="N219" s="24">
        <v>0.6882983116316137</v>
      </c>
      <c r="O219" s="24">
        <v>0.69296045599954059</v>
      </c>
      <c r="P219" s="24">
        <v>0.69762260036746748</v>
      </c>
      <c r="Q219" s="24">
        <v>0.70228474473539448</v>
      </c>
      <c r="R219" s="25">
        <v>0.70694688910332137</v>
      </c>
    </row>
    <row r="220" spans="1:18" x14ac:dyDescent="0.25">
      <c r="A220" s="23">
        <v>18</v>
      </c>
      <c r="B220" s="24">
        <v>0.60597178489327708</v>
      </c>
      <c r="C220" s="24">
        <v>0.611226653686886</v>
      </c>
      <c r="D220" s="24">
        <v>0.61648152248049504</v>
      </c>
      <c r="E220" s="24">
        <v>0.62173639127410407</v>
      </c>
      <c r="F220" s="24">
        <v>0.62699126006771311</v>
      </c>
      <c r="G220" s="24">
        <v>0.63224612886132214</v>
      </c>
      <c r="H220" s="24">
        <v>0.63750099765493107</v>
      </c>
      <c r="I220" s="24">
        <v>0.6427558664485401</v>
      </c>
      <c r="J220" s="24">
        <v>0.64801073524214914</v>
      </c>
      <c r="K220" s="24">
        <v>0.65339387799627224</v>
      </c>
      <c r="L220" s="24">
        <v>0.65877702075039546</v>
      </c>
      <c r="M220" s="24">
        <v>0.66416016350451856</v>
      </c>
      <c r="N220" s="24">
        <v>0.66954330625864178</v>
      </c>
      <c r="O220" s="24">
        <v>0.67492644901276488</v>
      </c>
      <c r="P220" s="24">
        <v>0.68030959176688799</v>
      </c>
      <c r="Q220" s="24">
        <v>0.6856927345210112</v>
      </c>
      <c r="R220" s="25">
        <v>0.69107587727513431</v>
      </c>
    </row>
    <row r="221" spans="1:18" x14ac:dyDescent="0.25">
      <c r="A221" s="23">
        <v>18.5</v>
      </c>
      <c r="B221" s="24">
        <v>0.57787622960782481</v>
      </c>
      <c r="C221" s="24">
        <v>0.58395004090943137</v>
      </c>
      <c r="D221" s="24">
        <v>0.59002385221103781</v>
      </c>
      <c r="E221" s="24">
        <v>0.59609766351264426</v>
      </c>
      <c r="F221" s="24">
        <v>0.60217147481425071</v>
      </c>
      <c r="G221" s="24">
        <v>0.60824528611585715</v>
      </c>
      <c r="H221" s="24">
        <v>0.61431909741746371</v>
      </c>
      <c r="I221" s="24">
        <v>0.62039290871907016</v>
      </c>
      <c r="J221" s="24">
        <v>0.6264667200206766</v>
      </c>
      <c r="K221" s="24">
        <v>0.63260791277408368</v>
      </c>
      <c r="L221" s="24">
        <v>0.63874910552749076</v>
      </c>
      <c r="M221" s="24">
        <v>0.64489029828089772</v>
      </c>
      <c r="N221" s="24">
        <v>0.6510314910343048</v>
      </c>
      <c r="O221" s="24">
        <v>0.65717268378771188</v>
      </c>
      <c r="P221" s="24">
        <v>0.66331387654111895</v>
      </c>
      <c r="Q221" s="24">
        <v>0.66945506929452603</v>
      </c>
      <c r="R221" s="25">
        <v>0.67559626204793299</v>
      </c>
    </row>
    <row r="222" spans="1:18" x14ac:dyDescent="0.25">
      <c r="A222" s="23">
        <v>19</v>
      </c>
      <c r="B222" s="24">
        <v>0.54994651568946862</v>
      </c>
      <c r="C222" s="24">
        <v>0.5568209252686952</v>
      </c>
      <c r="D222" s="24">
        <v>0.56369533484792167</v>
      </c>
      <c r="E222" s="24">
        <v>0.57056974442714825</v>
      </c>
      <c r="F222" s="24">
        <v>0.57744415400637483</v>
      </c>
      <c r="G222" s="24">
        <v>0.5843185635856013</v>
      </c>
      <c r="H222" s="24">
        <v>0.59119297316482788</v>
      </c>
      <c r="I222" s="24">
        <v>0.59806738274405435</v>
      </c>
      <c r="J222" s="24">
        <v>0.60494179232328094</v>
      </c>
      <c r="K222" s="24">
        <v>0.61185215283708805</v>
      </c>
      <c r="L222" s="24">
        <v>0.61876251335089516</v>
      </c>
      <c r="M222" s="24">
        <v>0.62567287386470238</v>
      </c>
      <c r="N222" s="24">
        <v>0.6325832343785095</v>
      </c>
      <c r="O222" s="24">
        <v>0.63949359489231661</v>
      </c>
      <c r="P222" s="24">
        <v>0.64640395540612372</v>
      </c>
      <c r="Q222" s="24">
        <v>0.65331431591993083</v>
      </c>
      <c r="R222" s="25">
        <v>0.66022467643373806</v>
      </c>
    </row>
    <row r="223" spans="1:18" x14ac:dyDescent="0.25">
      <c r="A223" s="23">
        <v>19.5</v>
      </c>
      <c r="B223" s="24">
        <v>0.52254326624177883</v>
      </c>
      <c r="C223" s="24">
        <v>0.53017399601627235</v>
      </c>
      <c r="D223" s="24">
        <v>0.53780472579076599</v>
      </c>
      <c r="E223" s="24">
        <v>0.54543545556525963</v>
      </c>
      <c r="F223" s="24">
        <v>0.55306618533975327</v>
      </c>
      <c r="G223" s="24">
        <v>0.56069691511424691</v>
      </c>
      <c r="H223" s="24">
        <v>0.56832764488874044</v>
      </c>
      <c r="I223" s="24">
        <v>0.57595837466323407</v>
      </c>
      <c r="J223" s="24">
        <v>0.58358910443772771</v>
      </c>
      <c r="K223" s="24">
        <v>0.59125381662107235</v>
      </c>
      <c r="L223" s="24">
        <v>0.59891852880441687</v>
      </c>
      <c r="M223" s="24">
        <v>0.60658324098776151</v>
      </c>
      <c r="N223" s="24">
        <v>0.61424795317110603</v>
      </c>
      <c r="O223" s="24">
        <v>0.62191266535445067</v>
      </c>
      <c r="P223" s="24">
        <v>0.6295773775377953</v>
      </c>
      <c r="Q223" s="24">
        <v>0.63724208972113983</v>
      </c>
      <c r="R223" s="25">
        <v>0.64490680190448446</v>
      </c>
    </row>
    <row r="224" spans="1:18" x14ac:dyDescent="0.25">
      <c r="A224" s="23">
        <v>20</v>
      </c>
      <c r="B224" s="24">
        <v>0.49625615282826058</v>
      </c>
      <c r="C224" s="24">
        <v>0.50457299086368967</v>
      </c>
      <c r="D224" s="24">
        <v>0.51288982889911883</v>
      </c>
      <c r="E224" s="24">
        <v>0.52120666693454787</v>
      </c>
      <c r="F224" s="24">
        <v>0.52952350496997691</v>
      </c>
      <c r="G224" s="24">
        <v>0.53784034300540606</v>
      </c>
      <c r="H224" s="24">
        <v>0.5461571810408351</v>
      </c>
      <c r="I224" s="24">
        <v>0.55447401907626426</v>
      </c>
      <c r="J224" s="24">
        <v>0.5627908571116933</v>
      </c>
      <c r="K224" s="24">
        <v>0.57116917102173725</v>
      </c>
      <c r="L224" s="24">
        <v>0.57954748493178132</v>
      </c>
      <c r="M224" s="24">
        <v>0.58792579884182528</v>
      </c>
      <c r="N224" s="24">
        <v>0.59630411275186934</v>
      </c>
      <c r="O224" s="24">
        <v>0.6046824266619133</v>
      </c>
      <c r="P224" s="24">
        <v>0.61306074057195725</v>
      </c>
      <c r="Q224" s="24">
        <v>0.62143905448200132</v>
      </c>
      <c r="R224" s="25">
        <v>0.62981736839204527</v>
      </c>
    </row>
    <row r="225" spans="1:18" x14ac:dyDescent="0.25">
      <c r="A225" s="26">
        <v>20.5</v>
      </c>
      <c r="B225" s="27">
        <v>0.47190389547245598</v>
      </c>
      <c r="C225" s="27">
        <v>0.48081069598251458</v>
      </c>
      <c r="D225" s="27">
        <v>0.48971749649257318</v>
      </c>
      <c r="E225" s="27">
        <v>0.49862429700263178</v>
      </c>
      <c r="F225" s="27">
        <v>0.50753109751269032</v>
      </c>
      <c r="G225" s="27">
        <v>0.51643789802274898</v>
      </c>
      <c r="H225" s="27">
        <v>0.52534469853280752</v>
      </c>
      <c r="I225" s="27">
        <v>0.53425149904286617</v>
      </c>
      <c r="J225" s="27">
        <v>0.54315829955292472</v>
      </c>
      <c r="K225" s="27">
        <v>0.55218353139485221</v>
      </c>
      <c r="L225" s="27">
        <v>0.5612087632367796</v>
      </c>
      <c r="M225" s="27">
        <v>0.57023399507870709</v>
      </c>
      <c r="N225" s="27">
        <v>0.57925922692063447</v>
      </c>
      <c r="O225" s="27">
        <v>0.58828445876256197</v>
      </c>
      <c r="P225" s="27">
        <v>0.59730969060448946</v>
      </c>
      <c r="Q225" s="27">
        <v>0.60633492244641685</v>
      </c>
      <c r="R225" s="28">
        <v>0.61536015428834434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BP42"/>
  <sheetViews>
    <sheetView workbookViewId="0">
      <selection activeCell="B14" sqref="B14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400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29"/>
      <c r="C29" s="29"/>
      <c r="D29" s="30"/>
    </row>
    <row r="30" spans="1:4" x14ac:dyDescent="0.25">
      <c r="A30" s="8" t="s">
        <v>23</v>
      </c>
      <c r="B30" s="27">
        <v>1.875</v>
      </c>
      <c r="C30" s="27" t="s">
        <v>24</v>
      </c>
      <c r="D30" s="28"/>
    </row>
    <row r="33" spans="1:68" ht="28.9" customHeight="1" x14ac:dyDescent="0.5">
      <c r="A33" s="1" t="s">
        <v>12</v>
      </c>
      <c r="B33" s="1"/>
    </row>
    <row r="34" spans="1:68" x14ac:dyDescent="0.25">
      <c r="A34" s="31"/>
      <c r="B34" s="32" t="s">
        <v>25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3"/>
    </row>
    <row r="35" spans="1:68" x14ac:dyDescent="0.25">
      <c r="A35" s="34"/>
      <c r="B35" s="35">
        <v>0</v>
      </c>
      <c r="C35" s="35">
        <v>6.0999999999999999E-2</v>
      </c>
      <c r="D35" s="35">
        <v>0.122</v>
      </c>
      <c r="E35" s="35">
        <v>0.182</v>
      </c>
      <c r="F35" s="35">
        <v>0.24299999999999999</v>
      </c>
      <c r="G35" s="35">
        <v>0.30399999999999999</v>
      </c>
      <c r="H35" s="35">
        <v>0.36499999999999999</v>
      </c>
      <c r="I35" s="35">
        <v>0.42599999999999999</v>
      </c>
      <c r="J35" s="35">
        <v>0.48599999999999999</v>
      </c>
      <c r="K35" s="35">
        <v>0.54700000000000004</v>
      </c>
      <c r="L35" s="35">
        <v>0.60799999999999998</v>
      </c>
      <c r="M35" s="35">
        <v>0.66900000000000004</v>
      </c>
      <c r="N35" s="35">
        <v>0.73</v>
      </c>
      <c r="O35" s="35">
        <v>0.79</v>
      </c>
      <c r="P35" s="35">
        <v>0.85099999999999998</v>
      </c>
      <c r="Q35" s="35">
        <v>0.91200000000000003</v>
      </c>
      <c r="R35" s="35">
        <v>0.97299999999999998</v>
      </c>
      <c r="S35" s="35">
        <v>1.034</v>
      </c>
      <c r="T35" s="35">
        <v>1.0940000000000001</v>
      </c>
      <c r="U35" s="35">
        <v>1.155</v>
      </c>
      <c r="V35" s="35">
        <v>1.216</v>
      </c>
      <c r="W35" s="35">
        <v>1.2769999999999999</v>
      </c>
      <c r="X35" s="35">
        <v>1.3380000000000001</v>
      </c>
      <c r="Y35" s="35">
        <v>1.3979999999999999</v>
      </c>
      <c r="Z35" s="35">
        <v>1.4590000000000001</v>
      </c>
      <c r="AA35" s="35">
        <v>1.52</v>
      </c>
      <c r="AB35" s="35">
        <v>1.581</v>
      </c>
      <c r="AC35" s="35">
        <v>1.6419999999999999</v>
      </c>
      <c r="AD35" s="35">
        <v>1.702</v>
      </c>
      <c r="AE35" s="35">
        <v>1.7629999999999999</v>
      </c>
      <c r="AF35" s="35">
        <v>1.8240000000000001</v>
      </c>
      <c r="AG35" s="35">
        <v>1.885</v>
      </c>
      <c r="AH35" s="35">
        <v>1.946</v>
      </c>
      <c r="AI35" s="35">
        <v>2.0059999999999998</v>
      </c>
      <c r="AJ35" s="35">
        <v>2.0670000000000002</v>
      </c>
      <c r="AK35" s="35">
        <v>2.1280000000000001</v>
      </c>
      <c r="AL35" s="35">
        <v>2.1890000000000001</v>
      </c>
      <c r="AM35" s="35">
        <v>2.25</v>
      </c>
      <c r="AN35" s="35">
        <v>2.31</v>
      </c>
      <c r="AO35" s="35">
        <v>2.371</v>
      </c>
      <c r="AP35" s="35">
        <v>2.4319999999999999</v>
      </c>
      <c r="AQ35" s="35">
        <v>2.4929999999999999</v>
      </c>
      <c r="AR35" s="35">
        <v>2.5539999999999998</v>
      </c>
      <c r="AS35" s="35">
        <v>2.6139999999999999</v>
      </c>
      <c r="AT35" s="35">
        <v>2.6749999999999998</v>
      </c>
      <c r="AU35" s="35">
        <v>2.7360000000000002</v>
      </c>
      <c r="AV35" s="35">
        <v>2.7970000000000002</v>
      </c>
      <c r="AW35" s="35">
        <v>2.8580000000000001</v>
      </c>
      <c r="AX35" s="35">
        <v>2.9180000000000001</v>
      </c>
      <c r="AY35" s="35">
        <v>2.9790000000000001</v>
      </c>
      <c r="AZ35" s="35">
        <v>3.04</v>
      </c>
      <c r="BA35" s="35">
        <v>3.101</v>
      </c>
      <c r="BB35" s="35">
        <v>3.1619999999999999</v>
      </c>
      <c r="BC35" s="35">
        <v>3.222</v>
      </c>
      <c r="BD35" s="35">
        <v>3.2829999999999999</v>
      </c>
      <c r="BE35" s="35">
        <v>3.3439999999999999</v>
      </c>
      <c r="BF35" s="35">
        <v>3.4049999999999998</v>
      </c>
      <c r="BG35" s="35">
        <v>3.4660000000000002</v>
      </c>
      <c r="BH35" s="35">
        <v>3.5259999999999998</v>
      </c>
      <c r="BI35" s="35">
        <v>3.5870000000000002</v>
      </c>
      <c r="BJ35" s="35">
        <v>3.6480000000000001</v>
      </c>
      <c r="BK35" s="35">
        <v>3.7090000000000001</v>
      </c>
      <c r="BL35" s="35">
        <v>3.77</v>
      </c>
      <c r="BM35" s="35">
        <v>3.83</v>
      </c>
      <c r="BN35" s="35">
        <v>3.891</v>
      </c>
      <c r="BO35" s="35">
        <v>3.952</v>
      </c>
      <c r="BP35" s="36">
        <v>4.0129999999999999</v>
      </c>
    </row>
    <row r="36" spans="1:68" x14ac:dyDescent="0.25">
      <c r="A36" s="8" t="s">
        <v>26</v>
      </c>
      <c r="B36" s="27">
        <v>0.31000000000000011</v>
      </c>
      <c r="C36" s="27">
        <v>0.34667933333333328</v>
      </c>
      <c r="D36" s="27">
        <v>0.33974346666666683</v>
      </c>
      <c r="E36" s="27">
        <v>0.30820746666666682</v>
      </c>
      <c r="F36" s="27">
        <v>0.27289933333333338</v>
      </c>
      <c r="G36" s="27">
        <v>0.22819496296296291</v>
      </c>
      <c r="H36" s="27">
        <v>0.1817641666666667</v>
      </c>
      <c r="I36" s="27">
        <v>0.1329520000000001</v>
      </c>
      <c r="J36" s="27">
        <v>8.5837066666666795E-2</v>
      </c>
      <c r="K36" s="27">
        <v>0.1355753333333333</v>
      </c>
      <c r="L36" s="27">
        <v>0.11025155555555551</v>
      </c>
      <c r="M36" s="27">
        <v>9.8955999999999905E-2</v>
      </c>
      <c r="N36" s="27">
        <v>8.3645333333333349E-2</v>
      </c>
      <c r="O36" s="27">
        <v>6.0182222222222359E-2</v>
      </c>
      <c r="P36" s="27">
        <v>7.0635111111111121E-2</v>
      </c>
      <c r="Q36" s="27">
        <v>4.7754666666666543E-2</v>
      </c>
      <c r="R36" s="27">
        <v>4.8811333333333248E-2</v>
      </c>
      <c r="S36" s="27">
        <v>3.6140977777777868E-2</v>
      </c>
      <c r="T36" s="27">
        <v>1.568266666666638E-2</v>
      </c>
      <c r="U36" s="27">
        <v>2.6185945945945699E-2</v>
      </c>
      <c r="V36" s="27">
        <v>2.5684756756756591E-2</v>
      </c>
      <c r="W36" s="27">
        <v>2.5183567567567591E-2</v>
      </c>
      <c r="X36" s="27">
        <v>2.2807441860465221E-2</v>
      </c>
      <c r="Y36" s="27">
        <v>1.970046511627898E-2</v>
      </c>
      <c r="Z36" s="27">
        <v>1.6541705426356509E-2</v>
      </c>
      <c r="AA36" s="27">
        <v>1.338294573643384E-2</v>
      </c>
      <c r="AB36" s="27">
        <v>1.022418604651157E-2</v>
      </c>
      <c r="AC36" s="27">
        <v>8.1887278582929244E-3</v>
      </c>
      <c r="AD36" s="27">
        <v>7.2805152979066087E-3</v>
      </c>
      <c r="AE36" s="27">
        <v>6.3571658615136049E-3</v>
      </c>
      <c r="AF36" s="27">
        <v>5.4338164251205969E-3</v>
      </c>
      <c r="AG36" s="27">
        <v>0</v>
      </c>
      <c r="AH36" s="27">
        <v>0</v>
      </c>
      <c r="AI36" s="27">
        <v>0</v>
      </c>
      <c r="AJ36" s="27">
        <v>0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8">
        <v>0</v>
      </c>
    </row>
    <row r="39" spans="1:68" ht="28.9" customHeight="1" x14ac:dyDescent="0.5">
      <c r="A39" s="1" t="s">
        <v>27</v>
      </c>
      <c r="B39" s="1"/>
    </row>
    <row r="40" spans="1:68" x14ac:dyDescent="0.25">
      <c r="A40" s="37"/>
      <c r="B40" s="38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</row>
    <row r="41" spans="1:68" x14ac:dyDescent="0.25">
      <c r="A41" s="40"/>
      <c r="B41" s="41">
        <v>0</v>
      </c>
      <c r="C41" s="41">
        <v>0.125</v>
      </c>
      <c r="D41" s="41">
        <v>0.25</v>
      </c>
      <c r="E41" s="41">
        <v>0.375</v>
      </c>
      <c r="F41" s="41">
        <v>0.5</v>
      </c>
      <c r="G41" s="41">
        <v>0.625</v>
      </c>
      <c r="H41" s="41">
        <v>0.75</v>
      </c>
      <c r="I41" s="41">
        <v>0.875</v>
      </c>
      <c r="J41" s="41">
        <v>1</v>
      </c>
      <c r="K41" s="41">
        <v>1.125</v>
      </c>
      <c r="L41" s="41">
        <v>1.25</v>
      </c>
      <c r="M41" s="41">
        <v>1.375</v>
      </c>
      <c r="N41" s="41">
        <v>1.5</v>
      </c>
      <c r="O41" s="41">
        <v>1.625</v>
      </c>
      <c r="P41" s="41">
        <v>1.75</v>
      </c>
      <c r="Q41" s="41">
        <v>1.875</v>
      </c>
      <c r="R41" s="41">
        <v>2</v>
      </c>
      <c r="S41" s="41">
        <v>2.125</v>
      </c>
      <c r="T41" s="41">
        <v>2.25</v>
      </c>
      <c r="U41" s="41">
        <v>2.375</v>
      </c>
      <c r="V41" s="41">
        <v>2.5</v>
      </c>
      <c r="W41" s="41">
        <v>2.625</v>
      </c>
      <c r="X41" s="41">
        <v>2.75</v>
      </c>
      <c r="Y41" s="41">
        <v>2.875</v>
      </c>
      <c r="Z41" s="41">
        <v>3</v>
      </c>
      <c r="AA41" s="41">
        <v>3.125</v>
      </c>
      <c r="AB41" s="41">
        <v>3.25</v>
      </c>
      <c r="AC41" s="41">
        <v>3.375</v>
      </c>
      <c r="AD41" s="41">
        <v>3.5</v>
      </c>
      <c r="AE41" s="41">
        <v>3.625</v>
      </c>
      <c r="AF41" s="41">
        <v>3.75</v>
      </c>
      <c r="AG41" s="41">
        <v>3.875</v>
      </c>
      <c r="AH41" s="42">
        <v>4</v>
      </c>
    </row>
    <row r="42" spans="1:68" x14ac:dyDescent="0.25">
      <c r="A42" s="8" t="s">
        <v>26</v>
      </c>
      <c r="B42" s="27">
        <v>0.31000000000000011</v>
      </c>
      <c r="C42" s="27">
        <v>0.33796666666666669</v>
      </c>
      <c r="D42" s="27">
        <v>0.26827777777777778</v>
      </c>
      <c r="E42" s="27">
        <v>0.17423250000000001</v>
      </c>
      <c r="F42" s="27">
        <v>7.6555555555555488E-2</v>
      </c>
      <c r="G42" s="27">
        <v>0.10305555555555571</v>
      </c>
      <c r="H42" s="27">
        <v>7.2250000000000147E-2</v>
      </c>
      <c r="I42" s="27">
        <v>6.0958333333333337E-2</v>
      </c>
      <c r="J42" s="27">
        <v>5.4666666666666641E-2</v>
      </c>
      <c r="K42" s="27">
        <v>2.6432432432432429E-2</v>
      </c>
      <c r="L42" s="27">
        <v>2.5405405405405149E-2</v>
      </c>
      <c r="M42" s="27">
        <v>2.0891472868217138E-2</v>
      </c>
      <c r="N42" s="27">
        <v>1.441860465116274E-2</v>
      </c>
      <c r="O42" s="27">
        <v>8.4460547504022782E-3</v>
      </c>
      <c r="P42" s="27">
        <v>6.5539452495972927E-3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8">
        <v>0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V42"/>
  <sheetViews>
    <sheetView workbookViewId="0">
      <selection activeCell="B14" sqref="B14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400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29"/>
      <c r="C29" s="29"/>
      <c r="D29" s="30"/>
    </row>
    <row r="30" spans="1:4" x14ac:dyDescent="0.25">
      <c r="A30" s="8" t="s">
        <v>28</v>
      </c>
      <c r="B30" s="27">
        <v>0.42999999999999988</v>
      </c>
      <c r="C30" s="27" t="s">
        <v>24</v>
      </c>
      <c r="D30" s="28"/>
    </row>
    <row r="35" spans="1:22" ht="28.9" customHeight="1" x14ac:dyDescent="0.5">
      <c r="A35" s="1" t="s">
        <v>29</v>
      </c>
      <c r="B35" s="1"/>
    </row>
    <row r="36" spans="1:22" x14ac:dyDescent="0.25">
      <c r="A36" s="43" t="s">
        <v>30</v>
      </c>
      <c r="B36" s="44">
        <v>0</v>
      </c>
      <c r="C36" s="44">
        <v>400</v>
      </c>
      <c r="D36" s="44">
        <v>800</v>
      </c>
      <c r="E36" s="44">
        <v>1200</v>
      </c>
      <c r="F36" s="44">
        <v>1600</v>
      </c>
      <c r="G36" s="44">
        <v>2000</v>
      </c>
      <c r="H36" s="44">
        <v>2400</v>
      </c>
      <c r="I36" s="44">
        <v>2800</v>
      </c>
      <c r="J36" s="44">
        <v>3200</v>
      </c>
      <c r="K36" s="44">
        <v>3600</v>
      </c>
      <c r="L36" s="44">
        <v>4000</v>
      </c>
      <c r="M36" s="44">
        <v>4400</v>
      </c>
      <c r="N36" s="44">
        <v>4800</v>
      </c>
      <c r="O36" s="44">
        <v>5200</v>
      </c>
      <c r="P36" s="44">
        <v>5600</v>
      </c>
      <c r="Q36" s="44">
        <v>6000</v>
      </c>
      <c r="R36" s="44">
        <v>6400</v>
      </c>
      <c r="S36" s="44">
        <v>6800</v>
      </c>
      <c r="T36" s="44">
        <v>7200</v>
      </c>
      <c r="U36" s="44">
        <v>7600</v>
      </c>
      <c r="V36" s="45">
        <v>8000</v>
      </c>
    </row>
    <row r="37" spans="1:22" x14ac:dyDescent="0.25">
      <c r="A37" s="8" t="s">
        <v>31</v>
      </c>
      <c r="B37" s="9">
        <v>0.42999999999999988</v>
      </c>
      <c r="C37" s="9">
        <v>0.42999999999999988</v>
      </c>
      <c r="D37" s="9">
        <v>0.42999999999999988</v>
      </c>
      <c r="E37" s="9">
        <v>0.42999999999999988</v>
      </c>
      <c r="F37" s="9">
        <v>0.42999999999999988</v>
      </c>
      <c r="G37" s="9">
        <v>0.42999999999999988</v>
      </c>
      <c r="H37" s="9">
        <v>0.42999999999999988</v>
      </c>
      <c r="I37" s="9">
        <v>0.42999999999999988</v>
      </c>
      <c r="J37" s="9">
        <v>0.42999999999999988</v>
      </c>
      <c r="K37" s="9">
        <v>0.42999999999999988</v>
      </c>
      <c r="L37" s="9">
        <v>0.42999999999999988</v>
      </c>
      <c r="M37" s="9">
        <v>0.42999999999999988</v>
      </c>
      <c r="N37" s="9">
        <v>0.42999999999999988</v>
      </c>
      <c r="O37" s="9">
        <v>0.42999999999999988</v>
      </c>
      <c r="P37" s="9">
        <v>0.42999999999999988</v>
      </c>
      <c r="Q37" s="9">
        <v>0.42999999999999988</v>
      </c>
      <c r="R37" s="9">
        <v>0.42999999999999988</v>
      </c>
      <c r="S37" s="9">
        <v>0.42999999999999988</v>
      </c>
      <c r="T37" s="9">
        <v>0.42999999999999988</v>
      </c>
      <c r="U37" s="9">
        <v>0.42999999999999988</v>
      </c>
      <c r="V37" s="10">
        <v>0.42999999999999988</v>
      </c>
    </row>
    <row r="40" spans="1:22" ht="28.9" customHeight="1" x14ac:dyDescent="0.5">
      <c r="A40" s="1" t="s">
        <v>32</v>
      </c>
      <c r="B40" s="1"/>
    </row>
    <row r="41" spans="1:22" x14ac:dyDescent="0.25">
      <c r="A41" s="43" t="s">
        <v>30</v>
      </c>
      <c r="B41" s="44">
        <v>0</v>
      </c>
      <c r="C41" s="44">
        <v>500</v>
      </c>
      <c r="D41" s="44">
        <v>1000</v>
      </c>
      <c r="E41" s="44">
        <v>1500</v>
      </c>
      <c r="F41" s="44">
        <v>2000</v>
      </c>
      <c r="G41" s="44">
        <v>2500</v>
      </c>
      <c r="H41" s="44">
        <v>3000</v>
      </c>
      <c r="I41" s="44">
        <v>3500</v>
      </c>
      <c r="J41" s="44">
        <v>4000</v>
      </c>
      <c r="K41" s="44">
        <v>4500</v>
      </c>
      <c r="L41" s="44">
        <v>5000</v>
      </c>
      <c r="M41" s="44">
        <v>5500</v>
      </c>
      <c r="N41" s="44">
        <v>6000</v>
      </c>
      <c r="O41" s="44">
        <v>6500</v>
      </c>
      <c r="P41" s="44">
        <v>7000</v>
      </c>
      <c r="Q41" s="44">
        <v>7500</v>
      </c>
      <c r="R41" s="45">
        <v>8000</v>
      </c>
    </row>
    <row r="42" spans="1:22" x14ac:dyDescent="0.25">
      <c r="A42" s="8" t="s">
        <v>31</v>
      </c>
      <c r="B42" s="9">
        <v>0.42999999999999988</v>
      </c>
      <c r="C42" s="9">
        <v>0.42999999999999988</v>
      </c>
      <c r="D42" s="9">
        <v>0.42999999999999988</v>
      </c>
      <c r="E42" s="9">
        <v>0.42999999999999988</v>
      </c>
      <c r="F42" s="9">
        <v>0.42999999999999988</v>
      </c>
      <c r="G42" s="9">
        <v>0.42999999999999988</v>
      </c>
      <c r="H42" s="9">
        <v>0.42999999999999988</v>
      </c>
      <c r="I42" s="9">
        <v>0.42999999999999988</v>
      </c>
      <c r="J42" s="9">
        <v>0.42999999999999988</v>
      </c>
      <c r="K42" s="9">
        <v>0.42999999999999988</v>
      </c>
      <c r="L42" s="9">
        <v>0.42999999999999988</v>
      </c>
      <c r="M42" s="9">
        <v>0.42999999999999988</v>
      </c>
      <c r="N42" s="9">
        <v>0.42999999999999988</v>
      </c>
      <c r="O42" s="9">
        <v>0.42999999999999988</v>
      </c>
      <c r="P42" s="9">
        <v>0.42999999999999988</v>
      </c>
      <c r="Q42" s="9">
        <v>0.42999999999999988</v>
      </c>
      <c r="R42" s="10">
        <v>0.42999999999999988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AH80"/>
  <sheetViews>
    <sheetView workbookViewId="0">
      <selection activeCell="B30" sqref="B30:B3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1</v>
      </c>
      <c r="B17" s="6" t="s">
        <v>2</v>
      </c>
      <c r="C17" s="6"/>
      <c r="D17" s="7"/>
    </row>
    <row r="18" spans="1:5" x14ac:dyDescent="0.25">
      <c r="A18" s="5" t="s">
        <v>3</v>
      </c>
      <c r="B18" s="6" t="s">
        <v>4</v>
      </c>
      <c r="C18" s="6"/>
      <c r="D18" s="7"/>
    </row>
    <row r="19" spans="1:5" x14ac:dyDescent="0.25">
      <c r="A19" s="5" t="s">
        <v>5</v>
      </c>
      <c r="B19" s="6" t="s">
        <v>6</v>
      </c>
      <c r="C19" s="6"/>
      <c r="D19" s="7"/>
    </row>
    <row r="20" spans="1:5" x14ac:dyDescent="0.25">
      <c r="A20" s="8"/>
      <c r="B20" s="9"/>
      <c r="C20" s="9"/>
      <c r="D20" s="10"/>
    </row>
    <row r="21" spans="1:5" x14ac:dyDescent="0.25">
      <c r="A21" t="s">
        <v>7</v>
      </c>
    </row>
    <row r="23" spans="1:5" x14ac:dyDescent="0.25">
      <c r="A23" s="2"/>
      <c r="B23" s="11"/>
      <c r="C23" s="11"/>
      <c r="D23" s="12"/>
    </row>
    <row r="24" spans="1:5" x14ac:dyDescent="0.25">
      <c r="A24" s="5" t="s">
        <v>8</v>
      </c>
      <c r="B24" s="13">
        <v>400</v>
      </c>
      <c r="C24" s="13" t="s">
        <v>9</v>
      </c>
      <c r="D24" s="14"/>
    </row>
    <row r="25" spans="1:5" x14ac:dyDescent="0.25">
      <c r="A25" s="5" t="s">
        <v>10</v>
      </c>
      <c r="B25" s="13">
        <v>14</v>
      </c>
      <c r="C25" s="13" t="s">
        <v>11</v>
      </c>
      <c r="D25" s="14"/>
    </row>
    <row r="26" spans="1:5" x14ac:dyDescent="0.25">
      <c r="A26" s="8"/>
      <c r="B26" s="15"/>
      <c r="C26" s="15"/>
      <c r="D26" s="16"/>
    </row>
    <row r="30" spans="1:5" x14ac:dyDescent="0.25">
      <c r="A30" s="46" t="s">
        <v>33</v>
      </c>
      <c r="B30" s="50">
        <v>100</v>
      </c>
      <c r="C30" s="46" t="s">
        <v>34</v>
      </c>
      <c r="D30" s="46" t="s">
        <v>35</v>
      </c>
      <c r="E30" s="46"/>
    </row>
    <row r="31" spans="1:5" x14ac:dyDescent="0.25">
      <c r="A31" s="46" t="s">
        <v>36</v>
      </c>
      <c r="B31" s="50">
        <v>14.7</v>
      </c>
      <c r="C31" s="46"/>
      <c r="D31" s="46" t="s">
        <v>35</v>
      </c>
      <c r="E31" s="46"/>
    </row>
    <row r="32" spans="1:5" x14ac:dyDescent="0.25">
      <c r="A32" s="46" t="s">
        <v>37</v>
      </c>
      <c r="B32" s="50">
        <v>9.0079999999999991</v>
      </c>
      <c r="C32" s="46"/>
      <c r="D32" s="46" t="s">
        <v>35</v>
      </c>
      <c r="E32" s="46"/>
    </row>
    <row r="35" spans="1:18" ht="28.9" customHeight="1" x14ac:dyDescent="0.5">
      <c r="A35" s="1" t="s">
        <v>38</v>
      </c>
      <c r="B35" s="1"/>
    </row>
    <row r="36" spans="1:18" x14ac:dyDescent="0.25">
      <c r="A36" s="47" t="s">
        <v>39</v>
      </c>
      <c r="B36" s="48">
        <v>0</v>
      </c>
      <c r="C36" s="48">
        <v>6.25</v>
      </c>
      <c r="D36" s="48">
        <v>12.5</v>
      </c>
      <c r="E36" s="48">
        <v>18.75</v>
      </c>
      <c r="F36" s="48">
        <v>25</v>
      </c>
      <c r="G36" s="48">
        <v>31.25</v>
      </c>
      <c r="H36" s="48">
        <v>37.5</v>
      </c>
      <c r="I36" s="48">
        <v>43.75</v>
      </c>
      <c r="J36" s="48">
        <v>50</v>
      </c>
      <c r="K36" s="48">
        <v>56.25</v>
      </c>
      <c r="L36" s="48">
        <v>62.5</v>
      </c>
      <c r="M36" s="48">
        <v>68.75</v>
      </c>
      <c r="N36" s="48">
        <v>75</v>
      </c>
      <c r="O36" s="48">
        <v>81.25</v>
      </c>
      <c r="P36" s="48">
        <v>87.5</v>
      </c>
      <c r="Q36" s="48">
        <v>93.75</v>
      </c>
      <c r="R36" s="49">
        <v>100</v>
      </c>
    </row>
    <row r="37" spans="1:18" x14ac:dyDescent="0.25">
      <c r="A37" s="5" t="s">
        <v>40</v>
      </c>
      <c r="B37" s="6">
        <f>0 * $B$32 + (1 - 0) * $B$31</f>
        <v>14.7</v>
      </c>
      <c r="C37" s="6">
        <f>0.0625 * $B$32 + (1 - 0.0625) * $B$31</f>
        <v>14.344250000000001</v>
      </c>
      <c r="D37" s="6">
        <f>0.125 * $B$32 + (1 - 0.125) * $B$31</f>
        <v>13.988499999999998</v>
      </c>
      <c r="E37" s="6">
        <f>0.1875 * $B$32 + (1 - 0.1875) * $B$31</f>
        <v>13.63275</v>
      </c>
      <c r="F37" s="6">
        <f>0.25 * $B$32 + (1 - 0.25) * $B$31</f>
        <v>13.276999999999997</v>
      </c>
      <c r="G37" s="6">
        <f>0.3125 * $B$32 + (1 - 0.3125) * $B$31</f>
        <v>12.921249999999999</v>
      </c>
      <c r="H37" s="6">
        <f>0.375 * $B$32 + (1 - 0.375) * $B$31</f>
        <v>12.5655</v>
      </c>
      <c r="I37" s="6">
        <f>0.4375 * $B$32 + (1 - 0.4375) * $B$31</f>
        <v>12.20975</v>
      </c>
      <c r="J37" s="6">
        <f>0.5 * $B$32 + (1 - 0.5) * $B$31</f>
        <v>11.853999999999999</v>
      </c>
      <c r="K37" s="6">
        <f>0.5625 * $B$32 + (1 - 0.5625) * $B$31</f>
        <v>11.498249999999999</v>
      </c>
      <c r="L37" s="6">
        <f>0.625 * $B$32 + (1 - 0.625) * $B$31</f>
        <v>11.142499999999998</v>
      </c>
      <c r="M37" s="6">
        <f>0.6875 * $B$32 + (1 - 0.6875) * $B$31</f>
        <v>10.78675</v>
      </c>
      <c r="N37" s="6">
        <f>0.75 * $B$32 + (1 - 0.75) * $B$31</f>
        <v>10.430999999999999</v>
      </c>
      <c r="O37" s="6">
        <f>0.8125 * $B$32 + (1 - 0.8125) * $B$31</f>
        <v>10.075249999999999</v>
      </c>
      <c r="P37" s="6">
        <f>0.875 * $B$32 + (1 - 0.875) * $B$31</f>
        <v>9.7195</v>
      </c>
      <c r="Q37" s="6">
        <f>0.9375 * $B$32 + (1 - 0.9375) * $B$31</f>
        <v>9.3637499999999978</v>
      </c>
      <c r="R37" s="7">
        <f>1 * $B$32 + (1 - 1) * $B$31</f>
        <v>9.0079999999999991</v>
      </c>
    </row>
    <row r="38" spans="1:18" x14ac:dyDescent="0.25">
      <c r="A38" s="8" t="s">
        <v>41</v>
      </c>
      <c r="B38" s="9">
        <f>(0 * $B$32 + (1 - 0) * $B$31) * $B$30 / 100</f>
        <v>14.7</v>
      </c>
      <c r="C38" s="9">
        <f>(0.0625 * $B$32 + (1 - 0.0625) * $B$31) * $B$30 / 100</f>
        <v>14.344249999999999</v>
      </c>
      <c r="D38" s="9">
        <f>(0.125 * $B$32 + (1 - 0.125) * $B$31) * $B$30 / 100</f>
        <v>13.988499999999998</v>
      </c>
      <c r="E38" s="9">
        <f>(0.1875 * $B$32 + (1 - 0.1875) * $B$31) * $B$30 / 100</f>
        <v>13.632749999999998</v>
      </c>
      <c r="F38" s="9">
        <f>(0.25 * $B$32 + (1 - 0.25) * $B$31) * $B$30 / 100</f>
        <v>13.276999999999997</v>
      </c>
      <c r="G38" s="9">
        <f>(0.3125 * $B$32 + (1 - 0.3125) * $B$31) * $B$30 / 100</f>
        <v>12.921249999999997</v>
      </c>
      <c r="H38" s="9">
        <f>(0.375 * $B$32 + (1 - 0.375) * $B$31) * $B$30 / 100</f>
        <v>12.5655</v>
      </c>
      <c r="I38" s="9">
        <f>(0.4375 * $B$32 + (1 - 0.4375) * $B$31) * $B$30 / 100</f>
        <v>12.20975</v>
      </c>
      <c r="J38" s="9">
        <f>(0.5 * $B$32 + (1 - 0.5) * $B$31) * $B$30 / 100</f>
        <v>11.853999999999999</v>
      </c>
      <c r="K38" s="9">
        <f>(0.5625 * $B$32 + (1 - 0.5625) * $B$31) * $B$30 / 100</f>
        <v>11.498249999999999</v>
      </c>
      <c r="L38" s="9">
        <f>(0.625 * $B$32 + (1 - 0.625) * $B$31) * $B$30 / 100</f>
        <v>11.142499999999998</v>
      </c>
      <c r="M38" s="9">
        <f>(0.6875 * $B$32 + (1 - 0.6875) * $B$31) * $B$30 / 100</f>
        <v>10.78675</v>
      </c>
      <c r="N38" s="9">
        <f>(0.75 * $B$32 + (1 - 0.75) * $B$31) * $B$30 / 100</f>
        <v>10.430999999999999</v>
      </c>
      <c r="O38" s="9">
        <f>(0.8125 * $B$32 + (1 - 0.8125) * $B$31) * $B$30 / 100</f>
        <v>10.075249999999999</v>
      </c>
      <c r="P38" s="9">
        <f>(0.875 * $B$32 + (1 - 0.875) * $B$31) * $B$30 / 100</f>
        <v>9.7195</v>
      </c>
      <c r="Q38" s="9">
        <f>(0.9375 * $B$32 + (1 - 0.9375) * $B$31) * $B$30 / 100</f>
        <v>9.3637499999999978</v>
      </c>
      <c r="R38" s="10">
        <f>(1 * $B$32 + (1 - 1) * $B$31) * $B$30 / 100</f>
        <v>9.0079999999999991</v>
      </c>
    </row>
    <row r="41" spans="1:18" ht="28.9" customHeight="1" x14ac:dyDescent="0.5">
      <c r="A41" s="1" t="s">
        <v>42</v>
      </c>
      <c r="B41" s="1"/>
    </row>
    <row r="42" spans="1:18" x14ac:dyDescent="0.25">
      <c r="A42" s="43" t="s">
        <v>14</v>
      </c>
      <c r="B42" s="44">
        <v>0</v>
      </c>
      <c r="C42" s="44">
        <v>5</v>
      </c>
      <c r="D42" s="44">
        <v>10</v>
      </c>
      <c r="E42" s="44">
        <v>15</v>
      </c>
      <c r="F42" s="44">
        <v>20</v>
      </c>
      <c r="G42" s="44">
        <v>25</v>
      </c>
      <c r="H42" s="44">
        <v>30</v>
      </c>
      <c r="I42" s="44">
        <v>35</v>
      </c>
      <c r="J42" s="44">
        <v>40</v>
      </c>
      <c r="K42" s="44">
        <v>45</v>
      </c>
      <c r="L42" s="44">
        <v>50</v>
      </c>
      <c r="M42" s="44">
        <v>55</v>
      </c>
      <c r="N42" s="44">
        <v>60</v>
      </c>
      <c r="O42" s="44">
        <v>65</v>
      </c>
      <c r="P42" s="44">
        <v>70</v>
      </c>
      <c r="Q42" s="44">
        <v>75</v>
      </c>
      <c r="R42" s="45">
        <v>80</v>
      </c>
    </row>
    <row r="43" spans="1:18" x14ac:dyDescent="0.25">
      <c r="A43" s="5" t="s">
        <v>43</v>
      </c>
      <c r="B43" s="6">
        <v>68.192472530379732</v>
      </c>
      <c r="C43" s="6">
        <v>68.595138362228624</v>
      </c>
      <c r="D43" s="6">
        <v>68.997804194077503</v>
      </c>
      <c r="E43" s="6">
        <v>69.400470025926396</v>
      </c>
      <c r="F43" s="6">
        <v>69.803135857775274</v>
      </c>
      <c r="G43" s="6">
        <v>70.205801689624167</v>
      </c>
      <c r="H43" s="6">
        <v>70.608467521473045</v>
      </c>
      <c r="I43" s="6">
        <v>71.011133353321938</v>
      </c>
      <c r="J43" s="6">
        <v>71.413799185170816</v>
      </c>
      <c r="K43" s="6">
        <v>71.816465017019709</v>
      </c>
      <c r="L43" s="6">
        <v>72.219130848868588</v>
      </c>
      <c r="M43" s="6">
        <v>72.62179668071748</v>
      </c>
      <c r="N43" s="6">
        <v>73.024462512566373</v>
      </c>
      <c r="O43" s="6">
        <v>73.427128344415252</v>
      </c>
      <c r="P43" s="6">
        <v>73.829794176264144</v>
      </c>
      <c r="Q43" s="6">
        <v>74.232460008113023</v>
      </c>
      <c r="R43" s="7">
        <v>74.635125839961916</v>
      </c>
    </row>
    <row r="44" spans="1:18" x14ac:dyDescent="0.25">
      <c r="A44" s="8" t="s">
        <v>44</v>
      </c>
      <c r="B44" s="9">
        <f>68.1924725303797 * $B$30 / 100</f>
        <v>68.192472530379703</v>
      </c>
      <c r="C44" s="9">
        <f>68.5951383622286 * $B$30 / 100</f>
        <v>68.595138362228596</v>
      </c>
      <c r="D44" s="9">
        <f>68.9978041940775 * $B$30 / 100</f>
        <v>68.997804194077503</v>
      </c>
      <c r="E44" s="9">
        <f>69.4004700259264 * $B$30 / 100</f>
        <v>69.400470025926396</v>
      </c>
      <c r="F44" s="9">
        <f>69.8031358577752 * $B$30 / 100</f>
        <v>69.803135857775203</v>
      </c>
      <c r="G44" s="9">
        <f>70.2058016896241 * $B$30 / 100</f>
        <v>70.205801689624096</v>
      </c>
      <c r="H44" s="9">
        <f>70.608467521473 * $B$30 / 100</f>
        <v>70.608467521473003</v>
      </c>
      <c r="I44" s="9">
        <f>71.0111333533219 * $B$30 / 100</f>
        <v>71.011133353321895</v>
      </c>
      <c r="J44" s="9">
        <f>71.4137991851708 * $B$30 / 100</f>
        <v>71.413799185170802</v>
      </c>
      <c r="K44" s="9">
        <f>71.8164650170197 * $B$30 / 100</f>
        <v>71.816465017019695</v>
      </c>
      <c r="L44" s="9">
        <f>72.2191308488685 * $B$30 / 100</f>
        <v>72.219130848868502</v>
      </c>
      <c r="M44" s="9">
        <f>72.6217966807174 * $B$30 / 100</f>
        <v>72.621796680717395</v>
      </c>
      <c r="N44" s="9">
        <f>73.0244625125663 * $B$30 / 100</f>
        <v>73.024462512566302</v>
      </c>
      <c r="O44" s="9">
        <f>73.4271283444152 * $B$30 / 100</f>
        <v>73.427128344415195</v>
      </c>
      <c r="P44" s="9">
        <f>73.8297941762641 * $B$30 / 100</f>
        <v>73.829794176264102</v>
      </c>
      <c r="Q44" s="9">
        <f>74.232460008113 * $B$30 / 100</f>
        <v>74.232460008112994</v>
      </c>
      <c r="R44" s="10">
        <f>74.6351258399619 * $B$30 / 100</f>
        <v>74.635125839961901</v>
      </c>
    </row>
    <row r="47" spans="1:18" ht="28.9" customHeight="1" x14ac:dyDescent="0.5">
      <c r="A47" s="1" t="s">
        <v>45</v>
      </c>
      <c r="B47" s="1"/>
    </row>
    <row r="48" spans="1:18" x14ac:dyDescent="0.25">
      <c r="A48" s="43" t="s">
        <v>14</v>
      </c>
      <c r="B48" s="44">
        <v>0</v>
      </c>
      <c r="C48" s="44">
        <v>10</v>
      </c>
      <c r="D48" s="44">
        <v>20</v>
      </c>
      <c r="E48" s="44">
        <v>30</v>
      </c>
      <c r="F48" s="44">
        <v>40</v>
      </c>
      <c r="G48" s="44">
        <v>50</v>
      </c>
      <c r="H48" s="44">
        <v>60</v>
      </c>
      <c r="I48" s="44">
        <v>70</v>
      </c>
      <c r="J48" s="44">
        <v>80</v>
      </c>
      <c r="K48" s="44">
        <v>90</v>
      </c>
      <c r="L48" s="45">
        <v>100</v>
      </c>
    </row>
    <row r="49" spans="1:34" x14ac:dyDescent="0.25">
      <c r="A49" s="5" t="s">
        <v>43</v>
      </c>
      <c r="B49" s="6">
        <v>68.192472530379732</v>
      </c>
      <c r="C49" s="6">
        <v>68.997804194077503</v>
      </c>
      <c r="D49" s="6">
        <v>69.803135857775274</v>
      </c>
      <c r="E49" s="6">
        <v>70.608467521473045</v>
      </c>
      <c r="F49" s="6">
        <v>71.413799185170816</v>
      </c>
      <c r="G49" s="6">
        <v>72.219130848868588</v>
      </c>
      <c r="H49" s="6">
        <v>73.024462512566373</v>
      </c>
      <c r="I49" s="6">
        <v>73.829794176264144</v>
      </c>
      <c r="J49" s="6">
        <v>74.635125839961916</v>
      </c>
      <c r="K49" s="6">
        <v>75.440457503659687</v>
      </c>
      <c r="L49" s="7">
        <v>76.245789167357458</v>
      </c>
    </row>
    <row r="50" spans="1:34" x14ac:dyDescent="0.25">
      <c r="A50" s="8" t="s">
        <v>44</v>
      </c>
      <c r="B50" s="9">
        <f>68.1924725303797 * $B$30 / 100</f>
        <v>68.192472530379703</v>
      </c>
      <c r="C50" s="9">
        <f>68.9978041940775 * $B$30 / 100</f>
        <v>68.997804194077503</v>
      </c>
      <c r="D50" s="9">
        <f>69.8031358577752 * $B$30 / 100</f>
        <v>69.803135857775203</v>
      </c>
      <c r="E50" s="9">
        <f>70.608467521473 * $B$30 / 100</f>
        <v>70.608467521473003</v>
      </c>
      <c r="F50" s="9">
        <f>71.4137991851708 * $B$30 / 100</f>
        <v>71.413799185170802</v>
      </c>
      <c r="G50" s="9">
        <f>72.2191308488685 * $B$30 / 100</f>
        <v>72.219130848868502</v>
      </c>
      <c r="H50" s="9">
        <f>73.0244625125663 * $B$30 / 100</f>
        <v>73.024462512566302</v>
      </c>
      <c r="I50" s="9">
        <f>73.8297941762641 * $B$30 / 100</f>
        <v>73.829794176264102</v>
      </c>
      <c r="J50" s="9">
        <f>74.6351258399619 * $B$30 / 100</f>
        <v>74.635125839961901</v>
      </c>
      <c r="K50" s="9">
        <f>75.4404575036596 * $B$30 / 100</f>
        <v>75.440457503659601</v>
      </c>
      <c r="L50" s="10">
        <f>76.2457891673574 * $B$30 / 100</f>
        <v>76.245789167357401</v>
      </c>
    </row>
    <row r="53" spans="1:34" ht="28.9" customHeight="1" x14ac:dyDescent="0.5">
      <c r="A53" s="1" t="s">
        <v>46</v>
      </c>
      <c r="B53" s="1"/>
    </row>
    <row r="54" spans="1:34" x14ac:dyDescent="0.25">
      <c r="A54" s="43" t="s">
        <v>14</v>
      </c>
      <c r="B54" s="44">
        <v>-50</v>
      </c>
      <c r="C54" s="44">
        <v>-40</v>
      </c>
      <c r="D54" s="44">
        <v>-30</v>
      </c>
      <c r="E54" s="44">
        <v>-20</v>
      </c>
      <c r="F54" s="44">
        <v>-10</v>
      </c>
      <c r="G54" s="44">
        <v>0</v>
      </c>
      <c r="H54" s="44">
        <v>10</v>
      </c>
      <c r="I54" s="44">
        <v>20</v>
      </c>
      <c r="J54" s="44">
        <v>30</v>
      </c>
      <c r="K54" s="44">
        <v>40</v>
      </c>
      <c r="L54" s="44">
        <v>50</v>
      </c>
      <c r="M54" s="44">
        <v>60</v>
      </c>
      <c r="N54" s="44">
        <v>70</v>
      </c>
      <c r="O54" s="44">
        <v>80</v>
      </c>
      <c r="P54" s="44">
        <v>90</v>
      </c>
      <c r="Q54" s="45">
        <v>100</v>
      </c>
    </row>
    <row r="55" spans="1:34" x14ac:dyDescent="0.25">
      <c r="A55" s="5" t="s">
        <v>43</v>
      </c>
      <c r="B55" s="6">
        <v>63.625063934108191</v>
      </c>
      <c r="C55" s="6">
        <v>64.538545653362505</v>
      </c>
      <c r="D55" s="6">
        <v>65.452027372616811</v>
      </c>
      <c r="E55" s="6">
        <v>66.365509091871118</v>
      </c>
      <c r="F55" s="6">
        <v>67.278990811125425</v>
      </c>
      <c r="G55" s="6">
        <v>68.192472530379732</v>
      </c>
      <c r="H55" s="6">
        <v>68.997804194077503</v>
      </c>
      <c r="I55" s="6">
        <v>69.803135857775274</v>
      </c>
      <c r="J55" s="6">
        <v>70.608467521473045</v>
      </c>
      <c r="K55" s="6">
        <v>71.413799185170816</v>
      </c>
      <c r="L55" s="6">
        <v>72.219130848868588</v>
      </c>
      <c r="M55" s="6">
        <v>73.024462512566373</v>
      </c>
      <c r="N55" s="6">
        <v>73.829794176264144</v>
      </c>
      <c r="O55" s="6">
        <v>74.635125839961916</v>
      </c>
      <c r="P55" s="6">
        <v>75.440457503659687</v>
      </c>
      <c r="Q55" s="7">
        <v>76.245789167357458</v>
      </c>
    </row>
    <row r="56" spans="1:34" x14ac:dyDescent="0.25">
      <c r="A56" s="8" t="s">
        <v>44</v>
      </c>
      <c r="B56" s="9">
        <f>63.6250639341081 * $B$30 / 100</f>
        <v>63.625063934108105</v>
      </c>
      <c r="C56" s="9">
        <f>64.5385456533625 * $B$30 / 100</f>
        <v>64.538545653362505</v>
      </c>
      <c r="D56" s="9">
        <f>65.4520273726168 * $B$30 / 100</f>
        <v>65.452027372616797</v>
      </c>
      <c r="E56" s="9">
        <f>66.3655090918711 * $B$30 / 100</f>
        <v>66.365509091871104</v>
      </c>
      <c r="F56" s="9">
        <f>67.2789908111254 * $B$30 / 100</f>
        <v>67.278990811125396</v>
      </c>
      <c r="G56" s="9">
        <f>68.1924725303797 * $B$30 / 100</f>
        <v>68.192472530379703</v>
      </c>
      <c r="H56" s="9">
        <f>68.9978041940775 * $B$30 / 100</f>
        <v>68.997804194077503</v>
      </c>
      <c r="I56" s="9">
        <f>69.8031358577752 * $B$30 / 100</f>
        <v>69.803135857775203</v>
      </c>
      <c r="J56" s="9">
        <f>70.608467521473 * $B$30 / 100</f>
        <v>70.608467521473003</v>
      </c>
      <c r="K56" s="9">
        <f>71.4137991851708 * $B$30 / 100</f>
        <v>71.413799185170802</v>
      </c>
      <c r="L56" s="9">
        <f>72.2191308488685 * $B$30 / 100</f>
        <v>72.219130848868502</v>
      </c>
      <c r="M56" s="9">
        <f>73.0244625125663 * $B$30 / 100</f>
        <v>73.024462512566302</v>
      </c>
      <c r="N56" s="9">
        <f>73.8297941762641 * $B$30 / 100</f>
        <v>73.829794176264102</v>
      </c>
      <c r="O56" s="9">
        <f>74.6351258399619 * $B$30 / 100</f>
        <v>74.635125839961901</v>
      </c>
      <c r="P56" s="9">
        <f>75.4404575036596 * $B$30 / 100</f>
        <v>75.440457503659601</v>
      </c>
      <c r="Q56" s="10">
        <f>76.2457891673574 * $B$30 / 100</f>
        <v>76.245789167357401</v>
      </c>
    </row>
    <row r="59" spans="1:34" ht="28.9" customHeight="1" x14ac:dyDescent="0.5">
      <c r="A59" s="1" t="s">
        <v>16</v>
      </c>
      <c r="B59" s="1"/>
    </row>
    <row r="60" spans="1:34" x14ac:dyDescent="0.25">
      <c r="A60" s="43" t="s">
        <v>14</v>
      </c>
      <c r="B60" s="44">
        <v>-120</v>
      </c>
      <c r="C60" s="44">
        <v>-114</v>
      </c>
      <c r="D60" s="44">
        <v>-108</v>
      </c>
      <c r="E60" s="44">
        <v>-101</v>
      </c>
      <c r="F60" s="44">
        <v>-95</v>
      </c>
      <c r="G60" s="44">
        <v>-89</v>
      </c>
      <c r="H60" s="44">
        <v>-83</v>
      </c>
      <c r="I60" s="44">
        <v>-76</v>
      </c>
      <c r="J60" s="44">
        <v>-70</v>
      </c>
      <c r="K60" s="44">
        <v>-64</v>
      </c>
      <c r="L60" s="44">
        <v>-58</v>
      </c>
      <c r="M60" s="44">
        <v>-51</v>
      </c>
      <c r="N60" s="44">
        <v>-45</v>
      </c>
      <c r="O60" s="44">
        <v>-39</v>
      </c>
      <c r="P60" s="44">
        <v>-33</v>
      </c>
      <c r="Q60" s="44">
        <v>-26</v>
      </c>
      <c r="R60" s="44">
        <v>-20</v>
      </c>
      <c r="S60" s="44">
        <v>-14</v>
      </c>
      <c r="T60" s="44">
        <v>-8</v>
      </c>
      <c r="U60" s="44">
        <v>-1</v>
      </c>
      <c r="V60" s="44">
        <v>5</v>
      </c>
      <c r="W60" s="44">
        <v>11</v>
      </c>
      <c r="X60" s="44">
        <v>18</v>
      </c>
      <c r="Y60" s="44">
        <v>24</v>
      </c>
      <c r="Z60" s="44">
        <v>30</v>
      </c>
      <c r="AA60" s="44">
        <v>36</v>
      </c>
      <c r="AB60" s="44">
        <v>43</v>
      </c>
      <c r="AC60" s="44">
        <v>49</v>
      </c>
      <c r="AD60" s="44">
        <v>55</v>
      </c>
      <c r="AE60" s="44">
        <v>61</v>
      </c>
      <c r="AF60" s="44">
        <v>68</v>
      </c>
      <c r="AG60" s="44">
        <v>74</v>
      </c>
      <c r="AH60" s="45">
        <v>80</v>
      </c>
    </row>
    <row r="61" spans="1:34" x14ac:dyDescent="0.25">
      <c r="A61" s="5" t="s">
        <v>43</v>
      </c>
      <c r="B61" s="6">
        <v>56.929416744563397</v>
      </c>
      <c r="C61" s="6">
        <v>57.567888322545372</v>
      </c>
      <c r="D61" s="6">
        <v>58.206359900527353</v>
      </c>
      <c r="E61" s="6">
        <v>58.951243408172992</v>
      </c>
      <c r="F61" s="6">
        <v>59.514396197463803</v>
      </c>
      <c r="G61" s="6">
        <v>60.062485229016389</v>
      </c>
      <c r="H61" s="6">
        <v>60.610574260568967</v>
      </c>
      <c r="I61" s="6">
        <v>61.250011464046992</v>
      </c>
      <c r="J61" s="6">
        <v>61.798100495599577</v>
      </c>
      <c r="K61" s="6">
        <v>62.346189527152163</v>
      </c>
      <c r="L61" s="6">
        <v>62.894278558704741</v>
      </c>
      <c r="M61" s="6">
        <v>63.533715762182759</v>
      </c>
      <c r="N61" s="6">
        <v>64.081804793735344</v>
      </c>
      <c r="O61" s="6">
        <v>64.629893825287922</v>
      </c>
      <c r="P61" s="6">
        <v>65.177982856840515</v>
      </c>
      <c r="Q61" s="6">
        <v>65.817420060318526</v>
      </c>
      <c r="R61" s="6">
        <v>66.365509091871118</v>
      </c>
      <c r="S61" s="6">
        <v>66.913598123423697</v>
      </c>
      <c r="T61" s="6">
        <v>67.461687154976289</v>
      </c>
      <c r="U61" s="6">
        <v>68.1011243584543</v>
      </c>
      <c r="V61" s="6">
        <v>68.595138362228624</v>
      </c>
      <c r="W61" s="6">
        <v>69.078337360447279</v>
      </c>
      <c r="X61" s="6">
        <v>69.642069525035723</v>
      </c>
      <c r="Y61" s="6">
        <v>70.125268523254391</v>
      </c>
      <c r="Z61" s="6">
        <v>70.608467521473045</v>
      </c>
      <c r="AA61" s="6">
        <v>71.091666519691714</v>
      </c>
      <c r="AB61" s="6">
        <v>71.655398684280158</v>
      </c>
      <c r="AC61" s="6">
        <v>72.138597682498812</v>
      </c>
      <c r="AD61" s="6">
        <v>72.62179668071748</v>
      </c>
      <c r="AE61" s="6">
        <v>73.104995678936149</v>
      </c>
      <c r="AF61" s="6">
        <v>73.668727843524579</v>
      </c>
      <c r="AG61" s="6">
        <v>74.151926841743247</v>
      </c>
      <c r="AH61" s="7">
        <v>74.635125839961916</v>
      </c>
    </row>
    <row r="62" spans="1:34" x14ac:dyDescent="0.25">
      <c r="A62" s="8" t="s">
        <v>44</v>
      </c>
      <c r="B62" s="9">
        <f>56.9294167445634 * $B$30 / 100</f>
        <v>56.929416744563397</v>
      </c>
      <c r="C62" s="9">
        <f>57.5678883225453 * $B$30 / 100</f>
        <v>57.567888322545308</v>
      </c>
      <c r="D62" s="9">
        <f>58.2063599005273 * $B$30 / 100</f>
        <v>58.206359900527303</v>
      </c>
      <c r="E62" s="9">
        <f>58.9512434081729 * $B$30 / 100</f>
        <v>58.951243408172907</v>
      </c>
      <c r="F62" s="9">
        <f>59.5143961974638 * $B$30 / 100</f>
        <v>59.514396197463803</v>
      </c>
      <c r="G62" s="9">
        <f>60.0624852290163 * $B$30 / 100</f>
        <v>60.062485229016303</v>
      </c>
      <c r="H62" s="9">
        <f>60.6105742605689 * $B$30 / 100</f>
        <v>60.610574260568903</v>
      </c>
      <c r="I62" s="9">
        <f>61.2500114640469 * $B$30 / 100</f>
        <v>61.250011464046899</v>
      </c>
      <c r="J62" s="9">
        <f>61.7981004955995 * $B$30 / 100</f>
        <v>61.798100495599499</v>
      </c>
      <c r="K62" s="9">
        <f>62.3461895271521 * $B$30 / 100</f>
        <v>62.346189527152099</v>
      </c>
      <c r="L62" s="9">
        <f>62.8942785587047 * $B$30 / 100</f>
        <v>62.894278558704698</v>
      </c>
      <c r="M62" s="9">
        <f>63.5337157621827 * $B$30 / 100</f>
        <v>63.533715762182702</v>
      </c>
      <c r="N62" s="9">
        <f>64.0818047937353 * $B$30 / 100</f>
        <v>64.081804793735301</v>
      </c>
      <c r="O62" s="9">
        <f>64.6298938252879 * $B$30 / 100</f>
        <v>64.629893825287894</v>
      </c>
      <c r="P62" s="9">
        <f>65.1779828568405 * $B$30 / 100</f>
        <v>65.177982856840501</v>
      </c>
      <c r="Q62" s="9">
        <f>65.8174200603185 * $B$30 / 100</f>
        <v>65.817420060318497</v>
      </c>
      <c r="R62" s="9">
        <f>66.3655090918711 * $B$30 / 100</f>
        <v>66.365509091871104</v>
      </c>
      <c r="S62" s="9">
        <f>66.9135981234237 * $B$30 / 100</f>
        <v>66.913598123423697</v>
      </c>
      <c r="T62" s="9">
        <f>67.4616871549762 * $B$30 / 100</f>
        <v>67.461687154976204</v>
      </c>
      <c r="U62" s="9">
        <f>68.1011243584543 * $B$30 / 100</f>
        <v>68.1011243584543</v>
      </c>
      <c r="V62" s="9">
        <f>68.5951383622286 * $B$30 / 100</f>
        <v>68.595138362228596</v>
      </c>
      <c r="W62" s="9">
        <f>69.0783373604472 * $B$30 / 100</f>
        <v>69.078337360447193</v>
      </c>
      <c r="X62" s="9">
        <f>69.6420695250357 * $B$30 / 100</f>
        <v>69.642069525035694</v>
      </c>
      <c r="Y62" s="9">
        <f>70.1252685232543 * $B$30 / 100</f>
        <v>70.125268523254306</v>
      </c>
      <c r="Z62" s="9">
        <f>70.608467521473 * $B$30 / 100</f>
        <v>70.608467521473003</v>
      </c>
      <c r="AA62" s="9">
        <f>71.0916665196917 * $B$30 / 100</f>
        <v>71.091666519691699</v>
      </c>
      <c r="AB62" s="9">
        <f>71.6553986842801 * $B$30 / 100</f>
        <v>71.655398684280101</v>
      </c>
      <c r="AC62" s="9">
        <f>72.1385976824988 * $B$30 / 100</f>
        <v>72.138597682498798</v>
      </c>
      <c r="AD62" s="9">
        <f>72.6217966807174 * $B$30 / 100</f>
        <v>72.621796680717395</v>
      </c>
      <c r="AE62" s="9">
        <f>73.1049956789361 * $B$30 / 100</f>
        <v>73.104995678936106</v>
      </c>
      <c r="AF62" s="9">
        <f>73.6687278435245 * $B$30 / 100</f>
        <v>73.668727843524493</v>
      </c>
      <c r="AG62" s="9">
        <f>74.1519268417432 * $B$30 / 100</f>
        <v>74.151926841743204</v>
      </c>
      <c r="AH62" s="10">
        <f>74.6351258399619 * $B$30 / 100</f>
        <v>74.635125839961901</v>
      </c>
    </row>
    <row r="65" spans="1:34" ht="28.9" customHeight="1" x14ac:dyDescent="0.5">
      <c r="A65" s="1" t="s">
        <v>18</v>
      </c>
      <c r="B65" s="1"/>
    </row>
    <row r="66" spans="1:34" x14ac:dyDescent="0.25">
      <c r="A66" s="43" t="s">
        <v>19</v>
      </c>
      <c r="B66" s="44">
        <v>128</v>
      </c>
      <c r="C66" s="44">
        <v>144</v>
      </c>
      <c r="D66" s="44">
        <v>160</v>
      </c>
      <c r="E66" s="44">
        <v>176</v>
      </c>
      <c r="F66" s="44">
        <v>192</v>
      </c>
      <c r="G66" s="44">
        <v>208</v>
      </c>
      <c r="H66" s="44">
        <v>224</v>
      </c>
      <c r="I66" s="44">
        <v>240</v>
      </c>
      <c r="J66" s="44">
        <v>256</v>
      </c>
      <c r="K66" s="44">
        <v>272</v>
      </c>
      <c r="L66" s="44">
        <v>288</v>
      </c>
      <c r="M66" s="44">
        <v>304</v>
      </c>
      <c r="N66" s="44">
        <v>320</v>
      </c>
      <c r="O66" s="44">
        <v>336</v>
      </c>
      <c r="P66" s="44">
        <v>352</v>
      </c>
      <c r="Q66" s="44">
        <v>368</v>
      </c>
      <c r="R66" s="44">
        <v>384</v>
      </c>
      <c r="S66" s="44">
        <v>400</v>
      </c>
      <c r="T66" s="44">
        <v>416</v>
      </c>
      <c r="U66" s="44">
        <v>432</v>
      </c>
      <c r="V66" s="44">
        <v>448</v>
      </c>
      <c r="W66" s="44">
        <v>464</v>
      </c>
      <c r="X66" s="44">
        <v>480</v>
      </c>
      <c r="Y66" s="44">
        <v>496</v>
      </c>
      <c r="Z66" s="44">
        <v>512</v>
      </c>
      <c r="AA66" s="44">
        <v>528</v>
      </c>
      <c r="AB66" s="44">
        <v>544</v>
      </c>
      <c r="AC66" s="44">
        <v>560</v>
      </c>
      <c r="AD66" s="44">
        <v>576</v>
      </c>
      <c r="AE66" s="44">
        <v>592</v>
      </c>
      <c r="AF66" s="44">
        <v>608</v>
      </c>
      <c r="AG66" s="44">
        <v>624</v>
      </c>
      <c r="AH66" s="45">
        <v>640</v>
      </c>
    </row>
    <row r="67" spans="1:34" x14ac:dyDescent="0.25">
      <c r="A67" s="5" t="s">
        <v>43</v>
      </c>
      <c r="B67" s="6">
        <v>38.648808993527837</v>
      </c>
      <c r="C67" s="6">
        <v>40.993252386160741</v>
      </c>
      <c r="D67" s="6">
        <v>43.210682079466743</v>
      </c>
      <c r="E67" s="6">
        <v>45.31974570041212</v>
      </c>
      <c r="F67" s="6">
        <v>47.334930600216353</v>
      </c>
      <c r="G67" s="6">
        <v>49.267757808779692</v>
      </c>
      <c r="H67" s="6">
        <v>50.970348683398292</v>
      </c>
      <c r="I67" s="6">
        <v>52.672939558016893</v>
      </c>
      <c r="J67" s="6">
        <v>54.375530432635493</v>
      </c>
      <c r="K67" s="6">
        <v>56.078121307254087</v>
      </c>
      <c r="L67" s="6">
        <v>57.780712181872701</v>
      </c>
      <c r="M67" s="6">
        <v>59.423048025538371</v>
      </c>
      <c r="N67" s="6">
        <v>60.884618776345263</v>
      </c>
      <c r="O67" s="6">
        <v>62.346189527152163</v>
      </c>
      <c r="P67" s="6">
        <v>63.807760277959048</v>
      </c>
      <c r="Q67" s="6">
        <v>65.269331028765947</v>
      </c>
      <c r="R67" s="6">
        <v>66.730901779572832</v>
      </c>
      <c r="S67" s="6">
        <v>68.192472530379732</v>
      </c>
      <c r="T67" s="6">
        <v>69.481003192296171</v>
      </c>
      <c r="U67" s="6">
        <v>70.769533854212611</v>
      </c>
      <c r="V67" s="6">
        <v>72.058064516129036</v>
      </c>
      <c r="W67" s="6">
        <v>73.346595178045476</v>
      </c>
      <c r="X67" s="6">
        <v>74.635125839961916</v>
      </c>
      <c r="Y67" s="6">
        <v>75.923656501878355</v>
      </c>
      <c r="Z67" s="6">
        <v>77.103264607841425</v>
      </c>
      <c r="AA67" s="6">
        <v>78.246565195153366</v>
      </c>
      <c r="AB67" s="6">
        <v>79.389865782465307</v>
      </c>
      <c r="AC67" s="6">
        <v>80.533166369777263</v>
      </c>
      <c r="AD67" s="6">
        <v>81.676466957089204</v>
      </c>
      <c r="AE67" s="6">
        <v>82.819767544401145</v>
      </c>
      <c r="AF67" s="6">
        <v>83.931492020338979</v>
      </c>
      <c r="AG67" s="6">
        <v>85.028682274934795</v>
      </c>
      <c r="AH67" s="7">
        <v>86.111893871075651</v>
      </c>
    </row>
    <row r="68" spans="1:34" x14ac:dyDescent="0.25">
      <c r="A68" s="8" t="s">
        <v>44</v>
      </c>
      <c r="B68" s="9">
        <f>38.6488089935278 * $B$30 / 100</f>
        <v>38.648808993527801</v>
      </c>
      <c r="C68" s="9">
        <f>40.9932523861607 * $B$30 / 100</f>
        <v>40.993252386160705</v>
      </c>
      <c r="D68" s="9">
        <f>43.2106820794667 * $B$30 / 100</f>
        <v>43.210682079466693</v>
      </c>
      <c r="E68" s="9">
        <f>45.3197457004121 * $B$30 / 100</f>
        <v>45.319745700412092</v>
      </c>
      <c r="F68" s="9">
        <f>47.3349306002163 * $B$30 / 100</f>
        <v>47.334930600216303</v>
      </c>
      <c r="G68" s="9">
        <f>49.2677578087796 * $B$30 / 100</f>
        <v>49.267757808779599</v>
      </c>
      <c r="H68" s="9">
        <f>50.9703486833982 * $B$30 / 100</f>
        <v>50.9703486833982</v>
      </c>
      <c r="I68" s="9">
        <f>52.6729395580168 * $B$30 / 100</f>
        <v>52.672939558016793</v>
      </c>
      <c r="J68" s="9">
        <f>54.3755304326354 * $B$30 / 100</f>
        <v>54.375530432635408</v>
      </c>
      <c r="K68" s="9">
        <f>56.078121307254 * $B$30 / 100</f>
        <v>56.078121307254008</v>
      </c>
      <c r="L68" s="9">
        <f>57.7807121818727 * $B$30 / 100</f>
        <v>57.780712181872701</v>
      </c>
      <c r="M68" s="9">
        <f>59.4230480255383 * $B$30 / 100</f>
        <v>59.4230480255383</v>
      </c>
      <c r="N68" s="9">
        <f>60.8846187763452 * $B$30 / 100</f>
        <v>60.884618776345199</v>
      </c>
      <c r="O68" s="9">
        <f>62.3461895271521 * $B$30 / 100</f>
        <v>62.346189527152099</v>
      </c>
      <c r="P68" s="9">
        <f>63.807760277959 * $B$30 / 100</f>
        <v>63.807760277958998</v>
      </c>
      <c r="Q68" s="9">
        <f>65.2693310287659 * $B$30 / 100</f>
        <v>65.269331028765905</v>
      </c>
      <c r="R68" s="9">
        <f>66.7309017795728 * $B$30 / 100</f>
        <v>66.730901779572804</v>
      </c>
      <c r="S68" s="9">
        <f>68.1924725303797 * $B$30 / 100</f>
        <v>68.192472530379703</v>
      </c>
      <c r="T68" s="9">
        <f>69.4810031922961 * $B$30 / 100</f>
        <v>69.4810031922961</v>
      </c>
      <c r="U68" s="9">
        <f>70.7695338542126 * $B$30 / 100</f>
        <v>70.769533854212597</v>
      </c>
      <c r="V68" s="9">
        <f>72.058064516129 * $B$30 / 100</f>
        <v>72.058064516128994</v>
      </c>
      <c r="W68" s="9">
        <f>73.3465951780454 * $B$30 / 100</f>
        <v>73.346595178045405</v>
      </c>
      <c r="X68" s="9">
        <f>74.6351258399619 * $B$30 / 100</f>
        <v>74.635125839961901</v>
      </c>
      <c r="Y68" s="9">
        <f>75.9236565018783 * $B$30 / 100</f>
        <v>75.923656501878298</v>
      </c>
      <c r="Z68" s="9">
        <f>77.1032646078414 * $B$30 / 100</f>
        <v>77.103264607841396</v>
      </c>
      <c r="AA68" s="9">
        <f>78.2465651951533 * $B$30 / 100</f>
        <v>78.246565195153295</v>
      </c>
      <c r="AB68" s="9">
        <f>79.3898657824653 * $B$30 / 100</f>
        <v>79.389865782465293</v>
      </c>
      <c r="AC68" s="9">
        <f>80.5331663697772 * $B$30 / 100</f>
        <v>80.533166369777206</v>
      </c>
      <c r="AD68" s="9">
        <f>81.6764669570892 * $B$30 / 100</f>
        <v>81.676466957089204</v>
      </c>
      <c r="AE68" s="9">
        <f>82.8197675444011 * $B$30 / 100</f>
        <v>82.819767544401117</v>
      </c>
      <c r="AF68" s="9">
        <f>83.9314920203389 * $B$30 / 100</f>
        <v>83.931492020338908</v>
      </c>
      <c r="AG68" s="9">
        <f>85.0286822749348 * $B$30 / 100</f>
        <v>85.028682274934795</v>
      </c>
      <c r="AH68" s="10">
        <f>86.1118938710756 * $B$30 / 100</f>
        <v>86.111893871075594</v>
      </c>
    </row>
    <row r="71" spans="1:34" ht="28.9" customHeight="1" x14ac:dyDescent="0.5">
      <c r="A71" s="1" t="s">
        <v>47</v>
      </c>
      <c r="B71" s="1"/>
    </row>
    <row r="72" spans="1:34" x14ac:dyDescent="0.25">
      <c r="A72" s="43" t="s">
        <v>19</v>
      </c>
      <c r="B72" s="44">
        <v>128</v>
      </c>
      <c r="C72" s="44">
        <v>148</v>
      </c>
      <c r="D72" s="44">
        <v>168</v>
      </c>
      <c r="E72" s="44">
        <v>188</v>
      </c>
      <c r="F72" s="44">
        <v>208</v>
      </c>
      <c r="G72" s="44">
        <v>228</v>
      </c>
      <c r="H72" s="44">
        <v>248</v>
      </c>
      <c r="I72" s="44">
        <v>268</v>
      </c>
      <c r="J72" s="44">
        <v>288</v>
      </c>
      <c r="K72" s="44">
        <v>308</v>
      </c>
      <c r="L72" s="44">
        <v>328</v>
      </c>
      <c r="M72" s="44">
        <v>348</v>
      </c>
      <c r="N72" s="44">
        <v>368</v>
      </c>
      <c r="O72" s="44">
        <v>388</v>
      </c>
      <c r="P72" s="44">
        <v>408</v>
      </c>
      <c r="Q72" s="44">
        <v>428</v>
      </c>
      <c r="R72" s="44">
        <v>448</v>
      </c>
      <c r="S72" s="44">
        <v>468</v>
      </c>
      <c r="T72" s="44">
        <v>488</v>
      </c>
      <c r="U72" s="44">
        <v>508</v>
      </c>
      <c r="V72" s="44">
        <v>528</v>
      </c>
      <c r="W72" s="44">
        <v>548</v>
      </c>
      <c r="X72" s="44">
        <v>568</v>
      </c>
      <c r="Y72" s="44">
        <v>588</v>
      </c>
      <c r="Z72" s="44">
        <v>608</v>
      </c>
      <c r="AA72" s="44">
        <v>628</v>
      </c>
      <c r="AB72" s="44">
        <v>648</v>
      </c>
      <c r="AC72" s="44">
        <v>668</v>
      </c>
      <c r="AD72" s="44">
        <v>688</v>
      </c>
      <c r="AE72" s="44">
        <v>708</v>
      </c>
      <c r="AF72" s="44">
        <v>728</v>
      </c>
      <c r="AG72" s="44">
        <v>748</v>
      </c>
      <c r="AH72" s="45">
        <v>768</v>
      </c>
    </row>
    <row r="73" spans="1:34" x14ac:dyDescent="0.25">
      <c r="A73" s="5" t="s">
        <v>43</v>
      </c>
      <c r="B73" s="6">
        <v>38.648808993527837</v>
      </c>
      <c r="C73" s="6">
        <v>41.5587032682661</v>
      </c>
      <c r="D73" s="6">
        <v>44.277773183182838</v>
      </c>
      <c r="E73" s="6">
        <v>46.839263217763992</v>
      </c>
      <c r="F73" s="6">
        <v>49.267757808779692</v>
      </c>
      <c r="G73" s="6">
        <v>51.395996402052937</v>
      </c>
      <c r="H73" s="6">
        <v>53.524234995326204</v>
      </c>
      <c r="I73" s="6">
        <v>55.652473588599449</v>
      </c>
      <c r="J73" s="6">
        <v>57.780712181872701</v>
      </c>
      <c r="K73" s="6">
        <v>59.788440713240099</v>
      </c>
      <c r="L73" s="6">
        <v>61.615404151748713</v>
      </c>
      <c r="M73" s="6">
        <v>63.442367590257327</v>
      </c>
      <c r="N73" s="6">
        <v>65.269331028765947</v>
      </c>
      <c r="O73" s="6">
        <v>67.096294467274561</v>
      </c>
      <c r="P73" s="6">
        <v>68.836737861337951</v>
      </c>
      <c r="Q73" s="6">
        <v>70.447401188733494</v>
      </c>
      <c r="R73" s="6">
        <v>72.058064516129036</v>
      </c>
      <c r="S73" s="6">
        <v>73.668727843524579</v>
      </c>
      <c r="T73" s="6">
        <v>75.279391170920135</v>
      </c>
      <c r="U73" s="6">
        <v>76.817439461013436</v>
      </c>
      <c r="V73" s="6">
        <v>78.246565195153366</v>
      </c>
      <c r="W73" s="6">
        <v>79.675690929293296</v>
      </c>
      <c r="X73" s="6">
        <v>81.104816663433226</v>
      </c>
      <c r="Y73" s="6">
        <v>82.533942397573156</v>
      </c>
      <c r="Z73" s="6">
        <v>83.925843945479357</v>
      </c>
      <c r="AA73" s="6">
        <v>85.295034534467405</v>
      </c>
      <c r="AB73" s="6">
        <v>86.642590857562752</v>
      </c>
      <c r="AC73" s="6">
        <v>87.969507130516817</v>
      </c>
      <c r="AD73" s="6">
        <v>89.276703674928996</v>
      </c>
      <c r="AE73" s="6">
        <v>90.565034385993101</v>
      </c>
      <c r="AF73" s="6">
        <v>91.835293257065089</v>
      </c>
      <c r="AG73" s="6">
        <v>93.088220102686336</v>
      </c>
      <c r="AH73" s="7">
        <v>94.324505597226462</v>
      </c>
    </row>
    <row r="74" spans="1:34" x14ac:dyDescent="0.25">
      <c r="A74" s="8" t="s">
        <v>44</v>
      </c>
      <c r="B74" s="9">
        <f>38.6488089935278 * $B$30 / 100</f>
        <v>38.648808993527801</v>
      </c>
      <c r="C74" s="9">
        <f>41.5587032682661 * $B$30 / 100</f>
        <v>41.5587032682661</v>
      </c>
      <c r="D74" s="9">
        <f>44.2777731831828 * $B$30 / 100</f>
        <v>44.277773183182802</v>
      </c>
      <c r="E74" s="9">
        <f>46.8392632177639 * $B$30 / 100</f>
        <v>46.8392632177639</v>
      </c>
      <c r="F74" s="9">
        <f>49.2677578087796 * $B$30 / 100</f>
        <v>49.267757808779599</v>
      </c>
      <c r="G74" s="9">
        <f>51.3959964020529 * $B$30 / 100</f>
        <v>51.395996402052894</v>
      </c>
      <c r="H74" s="9">
        <f>53.5242349953261 * $B$30 / 100</f>
        <v>53.524234995326097</v>
      </c>
      <c r="I74" s="9">
        <f>55.6524735885994 * $B$30 / 100</f>
        <v>55.652473588599399</v>
      </c>
      <c r="J74" s="9">
        <f>57.7807121818727 * $B$30 / 100</f>
        <v>57.780712181872701</v>
      </c>
      <c r="K74" s="9">
        <f>59.7884407132401 * $B$30 / 100</f>
        <v>59.788440713240099</v>
      </c>
      <c r="L74" s="9">
        <f>61.6154041517487 * $B$30 / 100</f>
        <v>61.615404151748699</v>
      </c>
      <c r="M74" s="9">
        <f>63.4423675902573 * $B$30 / 100</f>
        <v>63.442367590257298</v>
      </c>
      <c r="N74" s="9">
        <f>65.2693310287659 * $B$30 / 100</f>
        <v>65.269331028765905</v>
      </c>
      <c r="O74" s="9">
        <f>67.0962944672745 * $B$30 / 100</f>
        <v>67.096294467274504</v>
      </c>
      <c r="P74" s="9">
        <f>68.8367378613379 * $B$30 / 100</f>
        <v>68.836737861337895</v>
      </c>
      <c r="Q74" s="9">
        <f>70.4474011887335 * $B$30 / 100</f>
        <v>70.447401188733494</v>
      </c>
      <c r="R74" s="9">
        <f>72.058064516129 * $B$30 / 100</f>
        <v>72.058064516128994</v>
      </c>
      <c r="S74" s="9">
        <f>73.6687278435245 * $B$30 / 100</f>
        <v>73.668727843524493</v>
      </c>
      <c r="T74" s="9">
        <f>75.2793911709201 * $B$30 / 100</f>
        <v>75.279391170920107</v>
      </c>
      <c r="U74" s="9">
        <f>76.8174394610134 * $B$30 / 100</f>
        <v>76.817439461013393</v>
      </c>
      <c r="V74" s="9">
        <f>78.2465651951533 * $B$30 / 100</f>
        <v>78.246565195153295</v>
      </c>
      <c r="W74" s="9">
        <f>79.6756909292933 * $B$30 / 100</f>
        <v>79.675690929293296</v>
      </c>
      <c r="X74" s="9">
        <f>81.1048166634332 * $B$30 / 100</f>
        <v>81.104816663433198</v>
      </c>
      <c r="Y74" s="9">
        <f>82.5339423975731 * $B$30 / 100</f>
        <v>82.533942397573099</v>
      </c>
      <c r="Z74" s="9">
        <f>83.9258439454793 * $B$30 / 100</f>
        <v>83.925843945479301</v>
      </c>
      <c r="AA74" s="9">
        <f>85.2950345344674 * $B$30 / 100</f>
        <v>85.295034534467419</v>
      </c>
      <c r="AB74" s="9">
        <f>86.6425908575627 * $B$30 / 100</f>
        <v>86.642590857562695</v>
      </c>
      <c r="AC74" s="9">
        <f>87.9695071305168 * $B$30 / 100</f>
        <v>87.969507130516789</v>
      </c>
      <c r="AD74" s="9">
        <f>89.276703674929 * $B$30 / 100</f>
        <v>89.276703674928996</v>
      </c>
      <c r="AE74" s="9">
        <f>90.5650343859931 * $B$30 / 100</f>
        <v>90.565034385993101</v>
      </c>
      <c r="AF74" s="9">
        <f>91.835293257065 * $B$30 / 100</f>
        <v>91.835293257065004</v>
      </c>
      <c r="AG74" s="9">
        <f>93.0882201026863 * $B$30 / 100</f>
        <v>93.088220102686307</v>
      </c>
      <c r="AH74" s="10">
        <f>94.3245055972264 * $B$30 / 100</f>
        <v>94.324505597226391</v>
      </c>
    </row>
    <row r="77" spans="1:34" ht="28.9" customHeight="1" x14ac:dyDescent="0.5">
      <c r="A77" s="1" t="s">
        <v>21</v>
      </c>
      <c r="B77" s="1"/>
    </row>
    <row r="78" spans="1:34" x14ac:dyDescent="0.25">
      <c r="A78" s="43" t="s">
        <v>14</v>
      </c>
      <c r="B78" s="44">
        <v>-80</v>
      </c>
      <c r="C78" s="44">
        <v>-70</v>
      </c>
      <c r="D78" s="44">
        <v>-60</v>
      </c>
      <c r="E78" s="44">
        <v>-50</v>
      </c>
      <c r="F78" s="44">
        <v>-40</v>
      </c>
      <c r="G78" s="44">
        <v>-30</v>
      </c>
      <c r="H78" s="44">
        <v>-20</v>
      </c>
      <c r="I78" s="44">
        <v>-10</v>
      </c>
      <c r="J78" s="44">
        <v>0</v>
      </c>
      <c r="K78" s="44">
        <v>10</v>
      </c>
      <c r="L78" s="44">
        <v>20</v>
      </c>
      <c r="M78" s="44">
        <v>30</v>
      </c>
      <c r="N78" s="44">
        <v>40</v>
      </c>
      <c r="O78" s="44">
        <v>50</v>
      </c>
      <c r="P78" s="44">
        <v>60</v>
      </c>
      <c r="Q78" s="44">
        <v>70</v>
      </c>
      <c r="R78" s="45">
        <v>80</v>
      </c>
    </row>
    <row r="79" spans="1:34" x14ac:dyDescent="0.25">
      <c r="A79" s="5" t="s">
        <v>43</v>
      </c>
      <c r="B79" s="6">
        <v>60.884618776345263</v>
      </c>
      <c r="C79" s="6">
        <v>61.798100495599577</v>
      </c>
      <c r="D79" s="6">
        <v>62.711582214853877</v>
      </c>
      <c r="E79" s="6">
        <v>63.625063934108191</v>
      </c>
      <c r="F79" s="6">
        <v>64.538545653362505</v>
      </c>
      <c r="G79" s="6">
        <v>65.452027372616811</v>
      </c>
      <c r="H79" s="6">
        <v>66.365509091871118</v>
      </c>
      <c r="I79" s="6">
        <v>67.278990811125425</v>
      </c>
      <c r="J79" s="6">
        <v>68.192472530379732</v>
      </c>
      <c r="K79" s="6">
        <v>68.997804194077503</v>
      </c>
      <c r="L79" s="6">
        <v>69.803135857775274</v>
      </c>
      <c r="M79" s="6">
        <v>70.608467521473045</v>
      </c>
      <c r="N79" s="6">
        <v>71.413799185170816</v>
      </c>
      <c r="O79" s="6">
        <v>72.219130848868588</v>
      </c>
      <c r="P79" s="6">
        <v>73.024462512566373</v>
      </c>
      <c r="Q79" s="6">
        <v>73.829794176264144</v>
      </c>
      <c r="R79" s="7">
        <v>74.635125839961916</v>
      </c>
    </row>
    <row r="80" spans="1:34" x14ac:dyDescent="0.25">
      <c r="A80" s="8" t="s">
        <v>44</v>
      </c>
      <c r="B80" s="9">
        <f>60.8846187763452 * $B$30 / 100</f>
        <v>60.884618776345199</v>
      </c>
      <c r="C80" s="9">
        <f>61.7981004955995 * $B$30 / 100</f>
        <v>61.798100495599499</v>
      </c>
      <c r="D80" s="9">
        <f>62.7115822148538 * $B$30 / 100</f>
        <v>62.711582214853799</v>
      </c>
      <c r="E80" s="9">
        <f>63.6250639341081 * $B$30 / 100</f>
        <v>63.625063934108105</v>
      </c>
      <c r="F80" s="9">
        <f>64.5385456533625 * $B$30 / 100</f>
        <v>64.538545653362505</v>
      </c>
      <c r="G80" s="9">
        <f>65.4520273726168 * $B$30 / 100</f>
        <v>65.452027372616797</v>
      </c>
      <c r="H80" s="9">
        <f>66.3655090918711 * $B$30 / 100</f>
        <v>66.365509091871104</v>
      </c>
      <c r="I80" s="9">
        <f>67.2789908111254 * $B$30 / 100</f>
        <v>67.278990811125396</v>
      </c>
      <c r="J80" s="9">
        <f>68.1924725303797 * $B$30 / 100</f>
        <v>68.192472530379703</v>
      </c>
      <c r="K80" s="9">
        <f>68.9978041940775 * $B$30 / 100</f>
        <v>68.997804194077503</v>
      </c>
      <c r="L80" s="9">
        <f>69.8031358577752 * $B$30 / 100</f>
        <v>69.803135857775203</v>
      </c>
      <c r="M80" s="9">
        <f>70.608467521473 * $B$30 / 100</f>
        <v>70.608467521473003</v>
      </c>
      <c r="N80" s="9">
        <f>71.4137991851708 * $B$30 / 100</f>
        <v>71.413799185170802</v>
      </c>
      <c r="O80" s="9">
        <f>72.2191308488685 * $B$30 / 100</f>
        <v>72.219130848868502</v>
      </c>
      <c r="P80" s="9">
        <f>73.0244625125663 * $B$30 / 100</f>
        <v>73.024462512566302</v>
      </c>
      <c r="Q80" s="9">
        <f>73.8297941762641 * $B$30 / 100</f>
        <v>73.829794176264102</v>
      </c>
      <c r="R80" s="10">
        <f>74.6351258399619 * $B$30 / 100</f>
        <v>74.635125839961901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2022-10-24T02:30:54Z</dcterms:created>
  <dcterms:modified xsi:type="dcterms:W3CDTF">2022-10-24T02:43:00Z</dcterms:modified>
</cp:coreProperties>
</file>