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725M\"/>
    </mc:Choice>
  </mc:AlternateContent>
  <xr:revisionPtr revIDLastSave="0" documentId="13_ncr:1_{011E8F48-B166-46E2-86FB-F6A5E56AFC47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0" i="1"/>
  <c r="B67" i="1"/>
  <c r="B74" i="1" s="1"/>
  <c r="B75" i="1" s="1"/>
  <c r="J50" i="1"/>
  <c r="F59" i="1" s="1"/>
  <c r="I50" i="1"/>
  <c r="F55" i="1" s="1"/>
  <c r="H50" i="1"/>
  <c r="E55" i="1" s="1"/>
  <c r="G50" i="1"/>
  <c r="D55" i="1" s="1"/>
  <c r="F50" i="1"/>
  <c r="D59" i="1" s="1"/>
  <c r="E50" i="1"/>
  <c r="C55" i="1" s="1"/>
  <c r="D50" i="1"/>
  <c r="C59" i="1" s="1"/>
  <c r="C50" i="1"/>
  <c r="B55" i="1" s="1"/>
  <c r="B50" i="1"/>
  <c r="B59" i="1" s="1"/>
  <c r="G28" i="1"/>
  <c r="G27" i="1"/>
  <c r="I80" i="1" l="1"/>
  <c r="C80" i="1"/>
  <c r="H80" i="1"/>
  <c r="B80" i="1"/>
  <c r="G80" i="1"/>
  <c r="F80" i="1"/>
  <c r="E80" i="1"/>
  <c r="D80" i="1"/>
  <c r="B62" i="1"/>
  <c r="E59" i="1"/>
</calcChain>
</file>

<file path=xl/sharedStrings.xml><?xml version="1.0" encoding="utf-8"?>
<sst xmlns="http://schemas.openxmlformats.org/spreadsheetml/2006/main" count="47" uniqueCount="41">
  <si>
    <t>HP725M Subaru COBB Accessport</t>
  </si>
  <si>
    <t>Injector Type:</t>
  </si>
  <si>
    <t>HP725M</t>
  </si>
  <si>
    <t>Matched Set:</t>
  </si>
  <si>
    <t>None selected</t>
  </si>
  <si>
    <t>Report Date:</t>
  </si>
  <si>
    <t>20/05/2022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</si>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</sst>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364F4C-9207-4399-B105-B3B5A12E2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B27" sqref="B27: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7</v>
      </c>
      <c r="B23" s="13">
        <v>14</v>
      </c>
      <c r="C23" s="13" t="s">
        <v>8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9</v>
      </c>
      <c r="B27" s="18">
        <v>43.5</v>
      </c>
      <c r="C27" s="17" t="s">
        <v>10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11</v>
      </c>
      <c r="B28" s="17">
        <v>10</v>
      </c>
      <c r="C28" s="17" t="s">
        <v>12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13</v>
      </c>
      <c r="B30" s="1"/>
    </row>
    <row r="31" spans="1:9" x14ac:dyDescent="0.25">
      <c r="A31" s="19" t="s">
        <v>14</v>
      </c>
      <c r="B31" s="20">
        <v>0.13000000000000009</v>
      </c>
      <c r="C31" s="20">
        <v>0.1796674140462633</v>
      </c>
      <c r="D31" s="20">
        <v>0.24831061284670289</v>
      </c>
      <c r="E31" s="20">
        <v>0.34317942838776849</v>
      </c>
      <c r="F31" s="20">
        <v>0.47429354194080853</v>
      </c>
      <c r="G31" s="20">
        <v>0.65550072445652241</v>
      </c>
      <c r="H31" s="20">
        <v>0.90593938514273398</v>
      </c>
      <c r="I31" s="21">
        <v>1.252059897009667</v>
      </c>
    </row>
    <row r="32" spans="1:9" x14ac:dyDescent="0.25">
      <c r="A32" s="8" t="s">
        <v>15</v>
      </c>
      <c r="B32" s="22">
        <v>49.985185185185109</v>
      </c>
      <c r="C32" s="22">
        <v>15.709851427387211</v>
      </c>
      <c r="D32" s="22">
        <v>2.9902469487030578</v>
      </c>
      <c r="E32" s="22">
        <v>6.1755803112546213</v>
      </c>
      <c r="F32" s="22">
        <v>4.909882782646001</v>
      </c>
      <c r="G32" s="22">
        <v>1.5517122353262709</v>
      </c>
      <c r="H32" s="22">
        <v>0</v>
      </c>
      <c r="I32" s="23">
        <v>0</v>
      </c>
    </row>
    <row r="34" spans="1:10" x14ac:dyDescent="0.25">
      <c r="A34" s="24" t="s">
        <v>16</v>
      </c>
      <c r="B34" s="25">
        <v>0.13000000000000009</v>
      </c>
    </row>
    <row r="36" spans="1:10" x14ac:dyDescent="0.25">
      <c r="A36" s="24" t="s">
        <v>17</v>
      </c>
      <c r="B36" s="26">
        <v>1.252059897009667</v>
      </c>
    </row>
    <row r="38" spans="1:10" x14ac:dyDescent="0.25">
      <c r="A38" s="24" t="s">
        <v>18</v>
      </c>
      <c r="B38" s="27">
        <v>10000</v>
      </c>
    </row>
    <row r="40" spans="1:10" hidden="1" x14ac:dyDescent="0.25">
      <c r="A40" s="28"/>
      <c r="B40" s="29" t="s">
        <v>19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20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2.6196793981749771</v>
      </c>
      <c r="C42" s="35">
        <v>1.9264167421873111</v>
      </c>
      <c r="D42" s="35">
        <v>1.625193644375706</v>
      </c>
      <c r="E42" s="35">
        <v>1.4105197022128599</v>
      </c>
      <c r="F42" s="35">
        <v>1.1893420812846269</v>
      </c>
      <c r="G42" s="35">
        <v>1.131697131260798</v>
      </c>
      <c r="H42" s="35">
        <v>0.93644334766129589</v>
      </c>
      <c r="I42" s="35">
        <v>0.77483447050535403</v>
      </c>
      <c r="J42" s="36">
        <v>0.74370133802892369</v>
      </c>
    </row>
    <row r="43" spans="1:10" hidden="1" x14ac:dyDescent="0.25">
      <c r="A43" s="34">
        <v>43.512</v>
      </c>
      <c r="B43" s="35">
        <v>2.8713345426374972</v>
      </c>
      <c r="C43" s="35">
        <v>2.075199724378896</v>
      </c>
      <c r="D43" s="35">
        <v>1.7279134324584271</v>
      </c>
      <c r="E43" s="35">
        <v>1.4819906853975879</v>
      </c>
      <c r="F43" s="35">
        <v>1.2357164455554801</v>
      </c>
      <c r="G43" s="35">
        <v>1.1741415281225731</v>
      </c>
      <c r="H43" s="35">
        <v>0.97620228256490549</v>
      </c>
      <c r="I43" s="35">
        <v>0.81630477949644842</v>
      </c>
      <c r="J43" s="36">
        <v>0.78371489988662191</v>
      </c>
    </row>
    <row r="44" spans="1:10" hidden="1" x14ac:dyDescent="0.25">
      <c r="A44" s="34">
        <v>58.015999999999998</v>
      </c>
      <c r="B44" s="35">
        <v>3.1956648944640591</v>
      </c>
      <c r="C44" s="35">
        <v>2.2815363414535579</v>
      </c>
      <c r="D44" s="35">
        <v>1.879533500085693</v>
      </c>
      <c r="E44" s="35">
        <v>1.5948507471740081</v>
      </c>
      <c r="F44" s="35">
        <v>1.314354626461913</v>
      </c>
      <c r="G44" s="35">
        <v>1.246379064827412</v>
      </c>
      <c r="H44" s="35">
        <v>1.0387270361056731</v>
      </c>
      <c r="I44" s="35">
        <v>0.87808220346155608</v>
      </c>
      <c r="J44" s="36">
        <v>0.84413474729359805</v>
      </c>
    </row>
    <row r="45" spans="1:10" hidden="1" x14ac:dyDescent="0.25">
      <c r="A45" s="34">
        <v>72.52</v>
      </c>
      <c r="B45" s="35">
        <v>3.5682807912763819</v>
      </c>
      <c r="C45" s="35">
        <v>2.521928188906466</v>
      </c>
      <c r="D45" s="35">
        <v>2.057149614668305</v>
      </c>
      <c r="E45" s="35">
        <v>1.7267898268685611</v>
      </c>
      <c r="F45" s="35">
        <v>1.4038378212038141</v>
      </c>
      <c r="G45" s="35">
        <v>1.327288024533001</v>
      </c>
      <c r="H45" s="35">
        <v>1.104084235272577</v>
      </c>
      <c r="I45" s="35">
        <v>0.94142171322089752</v>
      </c>
      <c r="J45" s="36">
        <v>0.90651293702789459</v>
      </c>
    </row>
    <row r="46" spans="1:10" hidden="1" x14ac:dyDescent="0.25">
      <c r="A46" s="34">
        <v>87.024000000000001</v>
      </c>
      <c r="B46" s="35">
        <v>3.983537599856406</v>
      </c>
      <c r="C46" s="35">
        <v>2.7916218913930169</v>
      </c>
      <c r="D46" s="35">
        <v>2.2566025727772869</v>
      </c>
      <c r="E46" s="35">
        <v>1.874242892967906</v>
      </c>
      <c r="F46" s="35">
        <v>1.501492256141304</v>
      </c>
      <c r="G46" s="35">
        <v>1.414491719557279</v>
      </c>
      <c r="H46" s="35">
        <v>1.171085536214802</v>
      </c>
      <c r="I46" s="35">
        <v>1.006323308754951</v>
      </c>
      <c r="J46" s="36">
        <v>0.97114655502779001</v>
      </c>
    </row>
    <row r="47" spans="1:10" hidden="1" x14ac:dyDescent="0.25">
      <c r="A47" s="37">
        <v>101.52800000000001</v>
      </c>
      <c r="B47" s="38">
        <v>4.4545357161462853</v>
      </c>
      <c r="C47" s="38">
        <v>3.1046091027288112</v>
      </c>
      <c r="D47" s="38">
        <v>2.4924782001438821</v>
      </c>
      <c r="E47" s="38">
        <v>2.0523899431189099</v>
      </c>
      <c r="F47" s="38">
        <v>1.623389186794689</v>
      </c>
      <c r="G47" s="38">
        <v>1.5243584913783921</v>
      </c>
      <c r="H47" s="38">
        <v>1.257287624241755</v>
      </c>
      <c r="I47" s="38">
        <v>1.0915320192043789</v>
      </c>
      <c r="J47" s="39">
        <v>1.057077716391799</v>
      </c>
    </row>
    <row r="48" spans="1:10" hidden="1" x14ac:dyDescent="0.25"/>
    <row r="49" spans="1:10" hidden="1" x14ac:dyDescent="0.25">
      <c r="A49" s="19" t="s">
        <v>19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21</v>
      </c>
      <c r="B50" s="9">
        <f ca="1">FORECAST(
            $B$27,
            OFFSET($B$42:$B$47,MATCH($B$27,$A$42:$A$47,1)-1,0,2),
            OFFSET($A$42:$A$47,MATCH($B$27,$A$42:$A$47,1)-1,0,2)
        )</f>
        <v>2.8711263337479807</v>
      </c>
      <c r="C50" s="9">
        <f ca="1">FORECAST(
            $B$27,
            OFFSET($C$42:$C$47,MATCH($B$27,$A$42:$A$47,1)-1,0,2),
            OFFSET($A$42:$A$47,MATCH($B$27,$A$42:$A$47,1)-1,0,2)
        )</f>
        <v>2.0750766275927477</v>
      </c>
      <c r="D50" s="9">
        <f ca="1">FORECAST(
            $B$27,
            OFFSET($D$42:$D$47,MATCH($B$27,$A$42:$A$47,1)-1,0,2),
            OFFSET($A$42:$A$47,MATCH($B$27,$A$42:$A$47,1)-1,0,2)
        )</f>
        <v>1.7278284464230582</v>
      </c>
      <c r="E50" s="9">
        <f ca="1">FORECAST(
            $B$27,
            OFFSET($E$42:$E$47,MATCH($B$27,$A$42:$A$47,1)-1,0,2),
            OFFSET($A$42:$A$47,MATCH($B$27,$A$42:$A$47,1)-1,0,2)
        )</f>
        <v>1.4819315533100108</v>
      </c>
      <c r="F50" s="9">
        <f ca="1">FORECAST(
            $B$27,
            OFFSET($F$42:$F$47,MATCH($B$27,$A$42:$A$47,1)-1,0,2),
            OFFSET($A$42:$A$47,MATCH($B$27,$A$42:$A$47,1)-1,0,2)
        )</f>
        <v>1.2356780773555869</v>
      </c>
      <c r="G50" s="9">
        <f ca="1">FORECAST(
            $B$27,
            OFFSET($G$42:$G$47,MATCH($B$27,$A$42:$A$47,1)-1,0,2),
            OFFSET($A$42:$A$47,MATCH($B$27,$A$42:$A$47,1)-1,0,2)
        )</f>
        <v>1.1741064114125386</v>
      </c>
      <c r="H50" s="9">
        <f ca="1">FORECAST(
            $B$27,
            OFFSET($H$42:$H$47,MATCH($B$27,$A$42:$A$47,1)-1,0,2),
            OFFSET($A$42:$A$47,MATCH($B$27,$A$42:$A$47,1)-1,0,2)
        )</f>
        <v>0.9761693876932257</v>
      </c>
      <c r="I50" s="9">
        <f ca="1">FORECAST(
            $B$27,
            OFFSET($I$42:$I$47,MATCH($B$27,$A$42:$A$47,1)-1,0,2),
            OFFSET($A$42:$A$47,MATCH($B$27,$A$42:$A$47,1)-1,0,2)
        )</f>
        <v>0.81627046870577735</v>
      </c>
      <c r="J50" s="10">
        <f ca="1">FORECAST(
            $B$27,
            OFFSET($J$42:$J$47,MATCH($B$27,$A$42:$A$47,1)-1,0,2),
            OFFSET($A$42:$A$47,MATCH($B$27,$A$42:$A$47,1)-1,0,2)
        )</f>
        <v>0.78368179434730223</v>
      </c>
    </row>
    <row r="51" spans="1:10" hidden="1" x14ac:dyDescent="0.25"/>
    <row r="52" spans="1:10" hidden="1" x14ac:dyDescent="0.25"/>
    <row r="53" spans="1:10" ht="28.9" customHeight="1" x14ac:dyDescent="0.5">
      <c r="A53" s="1" t="s">
        <v>22</v>
      </c>
    </row>
    <row r="54" spans="1:10" x14ac:dyDescent="0.25">
      <c r="A54" s="40" t="s">
        <v>19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21</v>
      </c>
      <c r="B55" s="38">
        <f ca="1">$C$50</f>
        <v>2.0750766275927477</v>
      </c>
      <c r="C55" s="38">
        <f ca="1">$E$50</f>
        <v>1.4819315533100108</v>
      </c>
      <c r="D55" s="38">
        <f ca="1">$G$50</f>
        <v>1.1741064114125386</v>
      </c>
      <c r="E55" s="38">
        <f ca="1">$H$50</f>
        <v>0.9761693876932257</v>
      </c>
      <c r="F55" s="39">
        <f ca="1">$I$50</f>
        <v>0.81627046870577735</v>
      </c>
    </row>
    <row r="57" spans="1:10" ht="28.9" customHeight="1" x14ac:dyDescent="0.5">
      <c r="A57" s="1" t="s">
        <v>23</v>
      </c>
    </row>
    <row r="58" spans="1:10" x14ac:dyDescent="0.25">
      <c r="A58" s="40" t="s">
        <v>19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21</v>
      </c>
      <c r="B59" s="38">
        <f ca="1">$B$50</f>
        <v>2.8711263337479807</v>
      </c>
      <c r="C59" s="38">
        <f ca="1">$D$50</f>
        <v>1.7278284464230582</v>
      </c>
      <c r="D59" s="38">
        <f ca="1">$F$50</f>
        <v>1.2356780773555869</v>
      </c>
      <c r="E59" s="38">
        <f ca="1">$H$50</f>
        <v>0.9761693876932257</v>
      </c>
      <c r="F59" s="39">
        <f ca="1">$J$50</f>
        <v>0.78368179434730223</v>
      </c>
    </row>
    <row r="61" spans="1:10" ht="28.9" customHeight="1" x14ac:dyDescent="0.5">
      <c r="A61" s="1" t="s">
        <v>24</v>
      </c>
    </row>
    <row r="62" spans="1:10" x14ac:dyDescent="0.25">
      <c r="A62" s="24" t="s">
        <v>40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3594.4923321033102</v>
      </c>
    </row>
    <row r="64" spans="1:10" ht="31.5" hidden="1" x14ac:dyDescent="0.5">
      <c r="A64" s="1" t="s">
        <v>25</v>
      </c>
    </row>
    <row r="65" spans="1:9" hidden="1" x14ac:dyDescent="0.25">
      <c r="A65" t="s">
        <v>26</v>
      </c>
      <c r="B65">
        <v>14.7</v>
      </c>
    </row>
    <row r="66" spans="1:9" hidden="1" x14ac:dyDescent="0.25">
      <c r="A66" t="s">
        <v>27</v>
      </c>
      <c r="B66">
        <v>9.0079999999999991</v>
      </c>
    </row>
    <row r="67" spans="1:9" hidden="1" x14ac:dyDescent="0.25">
      <c r="A67" t="s">
        <v>28</v>
      </c>
      <c r="B67">
        <f>($B$28/100) * $B$66 + ((100-$B$28)/100) * $B$65</f>
        <v>14.130800000000001</v>
      </c>
    </row>
    <row r="68" spans="1:9" hidden="1" x14ac:dyDescent="0.25">
      <c r="A68" t="s">
        <v>29</v>
      </c>
      <c r="B68">
        <v>0.73</v>
      </c>
    </row>
    <row r="69" spans="1:9" hidden="1" x14ac:dyDescent="0.25">
      <c r="A69" t="s">
        <v>30</v>
      </c>
      <c r="B69">
        <v>0.79</v>
      </c>
    </row>
    <row r="70" spans="1:9" hidden="1" x14ac:dyDescent="0.25">
      <c r="A70" t="s">
        <v>31</v>
      </c>
      <c r="B70">
        <f>($B$28/100) * $B$69 + ((100-$B$28)/100) * $B$68</f>
        <v>0.73599999999999999</v>
      </c>
    </row>
    <row r="71" spans="1:9" hidden="1" x14ac:dyDescent="0.25">
      <c r="A71" t="s">
        <v>32</v>
      </c>
      <c r="B71">
        <v>6.8947599999999998</v>
      </c>
    </row>
    <row r="72" spans="1:9" hidden="1" x14ac:dyDescent="0.25">
      <c r="A72" t="s">
        <v>33</v>
      </c>
      <c r="B72">
        <v>60000000</v>
      </c>
    </row>
    <row r="73" spans="1:9" hidden="1" x14ac:dyDescent="0.25">
      <c r="A73" t="s">
        <v>34</v>
      </c>
      <c r="B73">
        <v>1</v>
      </c>
    </row>
    <row r="74" spans="1:9" hidden="1" x14ac:dyDescent="0.25">
      <c r="A74" t="s">
        <v>35</v>
      </c>
      <c r="B74">
        <f>$B$73/ ($B$67 + 1)</f>
        <v>6.6090358738467234E-2</v>
      </c>
    </row>
    <row r="75" spans="1:9" hidden="1" x14ac:dyDescent="0.25">
      <c r="A75" t="s">
        <v>36</v>
      </c>
      <c r="B75">
        <f>$B$74 / 2</f>
        <v>3.3045179369233617E-2</v>
      </c>
    </row>
    <row r="76" spans="1:9" hidden="1" x14ac:dyDescent="0.25">
      <c r="A76" t="s">
        <v>37</v>
      </c>
      <c r="B76">
        <f>$B$27 * 6.89476</f>
        <v>299.92205999999999</v>
      </c>
    </row>
    <row r="77" spans="1:9" hidden="1" x14ac:dyDescent="0.25">
      <c r="A77" s="43"/>
      <c r="B77" s="44" t="s">
        <v>37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38</v>
      </c>
      <c r="B79" s="49">
        <v>598.29999999999995</v>
      </c>
      <c r="C79" s="49">
        <v>598.29999999999995</v>
      </c>
      <c r="D79" s="49">
        <v>749.6</v>
      </c>
      <c r="E79" s="49">
        <v>878.9</v>
      </c>
      <c r="F79" s="49">
        <v>985.2</v>
      </c>
      <c r="G79" s="49">
        <v>1075.4000000000001</v>
      </c>
      <c r="H79" s="49">
        <v>1161.564757844636</v>
      </c>
      <c r="I79" s="50">
        <v>1161.564757844636</v>
      </c>
    </row>
    <row r="80" spans="1:9" hidden="1" x14ac:dyDescent="0.25">
      <c r="A80" s="8" t="s">
        <v>39</v>
      </c>
      <c r="B80" s="22">
        <f>$B$75 / 598.3 / $B$70*$B$72</f>
        <v>4502.5914960004829</v>
      </c>
      <c r="C80" s="22">
        <f>$B$75 / 598.3 / $B$70*$B$72</f>
        <v>4502.5914960004829</v>
      </c>
      <c r="D80" s="22">
        <f>$B$75 / 749.6 / $B$70*$B$72</f>
        <v>3593.7840075468093</v>
      </c>
      <c r="E80" s="22">
        <f>$B$75 / 878.9 / $B$70*$B$72</f>
        <v>3065.0819115452136</v>
      </c>
      <c r="F80" s="22">
        <f>$B$75 / 985.2 / $B$70*$B$72</f>
        <v>2734.3691555593668</v>
      </c>
      <c r="G80" s="22">
        <f>$B$75 / 1075.4 / $B$70*$B$72</f>
        <v>2505.021844948008</v>
      </c>
      <c r="H80" s="22">
        <f>$B$75 / 1161.56475784463 / $B$70*$B$72</f>
        <v>2319.1995744221967</v>
      </c>
      <c r="I80" s="23">
        <f>$B$75 / 1161.56475784463 / $B$70*$B$72</f>
        <v>2319.1995744221967</v>
      </c>
    </row>
    <row r="81" hidden="1" x14ac:dyDescent="0.25"/>
  </sheetData>
  <sheetProtection algorithmName="SHA-512" hashValue="HI0ma1/BWW/mFa6ioKPjodryy3WTgkwKtSaCib4j7OUxu7E3UhrFJiu/+eq+PWhvL2wHqaTxjR5s/a8cXFevIQ==" saltValue="FeNwpgu+cQBgozfBQ2N4Uw==" spinCount="100000" sheet="1" objects="1" scenarios="1"/>
  <protectedRanges>
    <protectedRange sqref="B27:B28" name="Range1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2022-05-20T03:29:57Z</dcterms:created>
  <dcterms:modified xsi:type="dcterms:W3CDTF">2022-05-23T00:02:44Z</dcterms:modified>
</cp:coreProperties>
</file>