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30S\"/>
    </mc:Choice>
  </mc:AlternateContent>
  <xr:revisionPtr revIDLastSave="0" documentId="13_ncr:1_{9A4F5207-506C-4D4D-B7E1-BC4AF85AB83C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5" i="1"/>
  <c r="I80" i="1" s="1"/>
  <c r="B74" i="1"/>
  <c r="B70" i="1"/>
  <c r="D80" i="1" s="1"/>
  <c r="B67" i="1"/>
  <c r="C59" i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0" i="1"/>
  <c r="B55" i="1" s="1"/>
  <c r="B50" i="1"/>
  <c r="B59" i="1" s="1"/>
  <c r="G28" i="1"/>
  <c r="G27" i="1"/>
  <c r="E80" i="1" l="1"/>
  <c r="E59" i="1"/>
  <c r="F80" i="1"/>
  <c r="G80" i="1"/>
  <c r="B80" i="1"/>
  <c r="H80" i="1"/>
  <c r="C80" i="1"/>
  <c r="B62" i="1" s="1"/>
</calcChain>
</file>

<file path=xl/sharedStrings.xml><?xml version="1.0" encoding="utf-8"?>
<sst xmlns="http://schemas.openxmlformats.org/spreadsheetml/2006/main" count="47" uniqueCount="41">
  <si>
    <t>XS710S Subaru COBB Accessport</t>
  </si>
  <si>
    <t>Injector Type:</t>
  </si>
  <si>
    <t>XS710S</t>
  </si>
  <si>
    <t>Matched Set:</t>
  </si>
  <si>
    <t>None selected</t>
  </si>
  <si>
    <t>Report Date:</t>
  </si>
  <si>
    <t>20/05/2022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</si>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</sst>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208064</xdr:colOff>
      <xdr:row>13</xdr:row>
      <xdr:rowOff>40836</xdr:rowOff>
    </xdr:to>
    <xdr:pic>
      <xdr:nvPicPr>
        <xdr:cNvPr id="2" name="Picture 1" descr="IGNORED_FILENA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539" cy="2517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43.5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0.31000000000000011</v>
      </c>
      <c r="C31" s="20">
        <v>0.38928583770602571</v>
      </c>
      <c r="D31" s="20">
        <v>0.48884988205961982</v>
      </c>
      <c r="E31" s="20">
        <v>0.61387850274216427</v>
      </c>
      <c r="F31" s="20">
        <v>0.77088453932162626</v>
      </c>
      <c r="G31" s="20">
        <v>0.96804656020788049</v>
      </c>
      <c r="H31" s="20">
        <v>1.215634890738585</v>
      </c>
      <c r="I31" s="21">
        <v>1.526546602534977</v>
      </c>
    </row>
    <row r="32" spans="1:9" x14ac:dyDescent="0.25">
      <c r="A32" s="8" t="s">
        <v>15</v>
      </c>
      <c r="B32" s="22">
        <v>36.712406947890813</v>
      </c>
      <c r="C32" s="22">
        <v>12.358357576021939</v>
      </c>
      <c r="D32" s="22">
        <v>8.7727027609569443</v>
      </c>
      <c r="E32" s="22">
        <v>4.0684327077805298</v>
      </c>
      <c r="F32" s="22">
        <v>0</v>
      </c>
      <c r="G32" s="22">
        <v>0</v>
      </c>
      <c r="H32" s="22">
        <v>0</v>
      </c>
      <c r="I32" s="23">
        <v>0</v>
      </c>
    </row>
    <row r="34" spans="1:10" x14ac:dyDescent="0.25">
      <c r="A34" s="24" t="s">
        <v>16</v>
      </c>
      <c r="B34" s="25">
        <v>0.31000000000000011</v>
      </c>
    </row>
    <row r="36" spans="1:10" x14ac:dyDescent="0.25">
      <c r="A36" s="24" t="s">
        <v>17</v>
      </c>
      <c r="B36" s="26">
        <v>1.526546602534977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4.543633448296486</v>
      </c>
      <c r="C42" s="35">
        <v>2.7413437079242069</v>
      </c>
      <c r="D42" s="35">
        <v>2.0729162210975529</v>
      </c>
      <c r="E42" s="35">
        <v>1.670791221308459</v>
      </c>
      <c r="F42" s="35">
        <v>1.34051340317453</v>
      </c>
      <c r="G42" s="35">
        <v>1.2649639374868791</v>
      </c>
      <c r="H42" s="35">
        <v>0.99324250166881001</v>
      </c>
      <c r="I42" s="35">
        <v>0.75756777653836593</v>
      </c>
      <c r="J42" s="36">
        <v>0.73397624216580937</v>
      </c>
    </row>
    <row r="43" spans="1:10" hidden="1" x14ac:dyDescent="0.25">
      <c r="A43" s="34">
        <v>43.512</v>
      </c>
      <c r="B43" s="35">
        <v>5.72333543287262</v>
      </c>
      <c r="C43" s="35">
        <v>3.3602880449925281</v>
      </c>
      <c r="D43" s="35">
        <v>2.4469760224242401</v>
      </c>
      <c r="E43" s="35">
        <v>1.883697964453283</v>
      </c>
      <c r="F43" s="35">
        <v>1.4322527560002669</v>
      </c>
      <c r="G43" s="35">
        <v>1.3401362340291101</v>
      </c>
      <c r="H43" s="35">
        <v>1.0657379730931349</v>
      </c>
      <c r="I43" s="35">
        <v>0.82919851849311499</v>
      </c>
      <c r="J43" s="36">
        <v>0.79005923163933289</v>
      </c>
    </row>
    <row r="44" spans="1:10" hidden="1" x14ac:dyDescent="0.25">
      <c r="A44" s="34">
        <v>58.015999999999998</v>
      </c>
      <c r="B44" s="35">
        <v>7.1624309397256649</v>
      </c>
      <c r="C44" s="35">
        <v>4.1488984413055334</v>
      </c>
      <c r="D44" s="35">
        <v>2.9414463914374211</v>
      </c>
      <c r="E44" s="35">
        <v>2.1762100374303208</v>
      </c>
      <c r="F44" s="35">
        <v>1.5582338075716611</v>
      </c>
      <c r="G44" s="35">
        <v>1.438654145806844</v>
      </c>
      <c r="H44" s="35">
        <v>1.1391203599719331</v>
      </c>
      <c r="I44" s="35">
        <v>0.91305849093723168</v>
      </c>
      <c r="J44" s="36">
        <v>0.86648843892582761</v>
      </c>
    </row>
    <row r="45" spans="1:10" hidden="1" x14ac:dyDescent="0.25">
      <c r="A45" s="34">
        <v>72.52</v>
      </c>
      <c r="B45" s="35">
        <v>8.9021424407495289</v>
      </c>
      <c r="C45" s="35">
        <v>5.1401528743962741</v>
      </c>
      <c r="D45" s="35">
        <v>3.5838089760961949</v>
      </c>
      <c r="E45" s="35">
        <v>2.5703127586247572</v>
      </c>
      <c r="F45" s="35">
        <v>1.732197381913064</v>
      </c>
      <c r="G45" s="35">
        <v>1.5715103320574111</v>
      </c>
      <c r="H45" s="35">
        <v>1.2133896623948459</v>
      </c>
      <c r="I45" s="35">
        <v>0.99815503481238466</v>
      </c>
      <c r="J45" s="36">
        <v>0.94952304018012512</v>
      </c>
    </row>
    <row r="46" spans="1:10" hidden="1" x14ac:dyDescent="0.25">
      <c r="A46" s="34">
        <v>87.024000000000001</v>
      </c>
      <c r="B46" s="35">
        <v>10.99433541286874</v>
      </c>
      <c r="C46" s="35">
        <v>6.3776723268284066</v>
      </c>
      <c r="D46" s="35">
        <v>4.4121884293903113</v>
      </c>
      <c r="E46" s="35">
        <v>3.098634451452432</v>
      </c>
      <c r="F46" s="35">
        <v>1.978527308079489</v>
      </c>
      <c r="G46" s="35">
        <v>1.7603404570488479</v>
      </c>
      <c r="H46" s="35">
        <v>1.299188885481982</v>
      </c>
      <c r="I46" s="35">
        <v>1.084138496090929</v>
      </c>
      <c r="J46" s="36">
        <v>1.036065216587545</v>
      </c>
    </row>
    <row r="47" spans="1:10" hidden="1" x14ac:dyDescent="0.25">
      <c r="A47" s="37">
        <v>101.52800000000001</v>
      </c>
      <c r="B47" s="38">
        <v>13.501518338038441</v>
      </c>
      <c r="C47" s="38">
        <v>7.9157207861961956</v>
      </c>
      <c r="D47" s="38">
        <v>5.4753524093401191</v>
      </c>
      <c r="E47" s="38">
        <v>3.804446444359785</v>
      </c>
      <c r="F47" s="38">
        <v>2.332250420156385</v>
      </c>
      <c r="G47" s="38">
        <v>2.0374231900796862</v>
      </c>
      <c r="H47" s="38">
        <v>1.4178040393840381</v>
      </c>
      <c r="I47" s="38">
        <v>1.181302225775738</v>
      </c>
      <c r="J47" s="39">
        <v>1.1336601543639939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5.7223593970332027</v>
      </c>
      <c r="C50" s="9">
        <f ca="1">FORECAST(
            $B$27,
            OFFSET($C$42:$C$47,MATCH($B$27,$A$42:$A$47,1)-1,0,2),
            OFFSET($A$42:$A$47,MATCH($B$27,$A$42:$A$47,1)-1,0,2)
        )</f>
        <v>3.3597759564621352</v>
      </c>
      <c r="D50" s="9">
        <f ca="1">FORECAST(
            $B$27,
            OFFSET($D$42:$D$47,MATCH($B$27,$A$42:$A$47,1)-1,0,2),
            OFFSET($A$42:$A$47,MATCH($B$27,$A$42:$A$47,1)-1,0,2)
        )</f>
        <v>2.4466665410662758</v>
      </c>
      <c r="E50" s="9">
        <f ca="1">FORECAST(
            $B$27,
            OFFSET($E$42:$E$47,MATCH($B$27,$A$42:$A$47,1)-1,0,2),
            OFFSET($A$42:$A$47,MATCH($B$27,$A$42:$A$47,1)-1,0,2)
        )</f>
        <v>1.8835218143624299</v>
      </c>
      <c r="F50" s="9">
        <f ca="1">FORECAST(
            $B$27,
            OFFSET($F$42:$F$47,MATCH($B$27,$A$42:$A$47,1)-1,0,2),
            OFFSET($A$42:$A$47,MATCH($B$27,$A$42:$A$47,1)-1,0,2)
        )</f>
        <v>1.4321768547155243</v>
      </c>
      <c r="G50" s="9">
        <f ca="1">FORECAST(
            $B$27,
            OFFSET($G$42:$G$47,MATCH($B$27,$A$42:$A$47,1)-1,0,2),
            OFFSET($A$42:$A$47,MATCH($B$27,$A$42:$A$47,1)-1,0,2)
        )</f>
        <v>1.3400740396304265</v>
      </c>
      <c r="H50" s="9">
        <f ca="1">FORECAST(
            $B$27,
            OFFSET($H$42:$H$47,MATCH($B$27,$A$42:$A$47,1)-1,0,2),
            OFFSET($A$42:$A$47,MATCH($B$27,$A$42:$A$47,1)-1,0,2)
        )</f>
        <v>1.0656779933870475</v>
      </c>
      <c r="I50" s="9">
        <f ca="1">FORECAST(
            $B$27,
            OFFSET($I$42:$I$47,MATCH($B$27,$A$42:$A$47,1)-1,0,2),
            OFFSET($A$42:$A$47,MATCH($B$27,$A$42:$A$47,1)-1,0,2)
        )</f>
        <v>0.82913925422784629</v>
      </c>
      <c r="J50" s="10">
        <f ca="1">FORECAST(
            $B$27,
            OFFSET($J$42:$J$47,MATCH($B$27,$A$42:$A$47,1)-1,0,2),
            OFFSET($A$42:$A$47,MATCH($B$27,$A$42:$A$47,1)-1,0,2)
        )</f>
        <v>0.7900128309309985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3.3597759564621352</v>
      </c>
      <c r="C55" s="38">
        <f ca="1">$E$50</f>
        <v>1.8835218143624299</v>
      </c>
      <c r="D55" s="38">
        <f ca="1">$G$50</f>
        <v>1.3400740396304265</v>
      </c>
      <c r="E55" s="38">
        <f ca="1">$H$50</f>
        <v>1.0656779933870475</v>
      </c>
      <c r="F55" s="39">
        <f ca="1">$I$50</f>
        <v>0.82913925422784629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5.7223593970332027</v>
      </c>
      <c r="C59" s="38">
        <f ca="1">$D$50</f>
        <v>2.4466665410662758</v>
      </c>
      <c r="D59" s="38">
        <f ca="1">$F$50</f>
        <v>1.4321768547155243</v>
      </c>
      <c r="E59" s="38">
        <f ca="1">$H$50</f>
        <v>1.0656779933870475</v>
      </c>
      <c r="F59" s="39">
        <f ca="1">$J$50</f>
        <v>0.7900128309309985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3869.5936754276645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299.92205999999999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562.9</v>
      </c>
      <c r="C79" s="49">
        <v>562.9</v>
      </c>
      <c r="D79" s="49">
        <v>696.3</v>
      </c>
      <c r="E79" s="49">
        <v>805.4</v>
      </c>
      <c r="F79" s="49">
        <v>901.9</v>
      </c>
      <c r="G79" s="49">
        <v>988.7</v>
      </c>
      <c r="H79" s="49">
        <v>1067.9180547526421</v>
      </c>
      <c r="I79" s="50">
        <v>1067.9180547526421</v>
      </c>
    </row>
    <row r="80" spans="1:9" hidden="1" x14ac:dyDescent="0.25">
      <c r="A80" s="8" t="s">
        <v>39</v>
      </c>
      <c r="B80" s="22">
        <f>$B$75 / 562.9 / $B$70*$B$72</f>
        <v>4785.7532280282257</v>
      </c>
      <c r="C80" s="22">
        <f>$B$75 / 562.9 / $B$70*$B$72</f>
        <v>4785.7532280282257</v>
      </c>
      <c r="D80" s="22">
        <f>$B$75 / 696.3 / $B$70*$B$72</f>
        <v>3868.8790637039906</v>
      </c>
      <c r="E80" s="22">
        <f>$B$75 / 805.4 / $B$70*$B$72</f>
        <v>3344.7982270388484</v>
      </c>
      <c r="F80" s="22">
        <f>$B$75 / 901.9 / $B$70*$B$72</f>
        <v>2986.917055169185</v>
      </c>
      <c r="G80" s="22">
        <f>$B$75 / 988.7 / $B$70*$B$72</f>
        <v>2724.6894832174453</v>
      </c>
      <c r="H80" s="22">
        <f>$B$75 / 1067.91805475264 / $B$70*$B$72</f>
        <v>2522.5722892016015</v>
      </c>
      <c r="I80" s="23">
        <f>$B$75 / 1067.91805475264 / $B$70*$B$72</f>
        <v>2522.5722892016015</v>
      </c>
    </row>
    <row r="81" hidden="1" x14ac:dyDescent="0.25"/>
  </sheetData>
  <sheetProtection algorithmName="SHA-512" hashValue="WfUUM+7Jb1503SOVhJf4ag44rSpHFzJb8slNCZLn3P23w23ND97LtBGPFfTdek7ApEnAJ9hIxZ2GBH5MYL2Teg==" saltValue="aaQXB8lIHpCMGB5KnoNqLQ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2022-05-20T03:40:41Z</dcterms:created>
  <dcterms:modified xsi:type="dcterms:W3CDTF">2022-05-23T00:03:00Z</dcterms:modified>
</cp:coreProperties>
</file>