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950S\"/>
    </mc:Choice>
  </mc:AlternateContent>
  <xr:revisionPtr revIDLastSave="0" documentId="8_{47BBACBC-0207-470D-9B8F-B21CD58662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B76" i="1"/>
  <c r="I81" i="1" s="1"/>
  <c r="B75" i="1"/>
  <c r="B71" i="1"/>
  <c r="H81" i="1" s="1"/>
  <c r="B68" i="1"/>
  <c r="J51" i="1"/>
  <c r="F60" i="1" s="1"/>
  <c r="I51" i="1"/>
  <c r="F56" i="1" s="1"/>
  <c r="H51" i="1"/>
  <c r="E56" i="1" s="1"/>
  <c r="G51" i="1"/>
  <c r="D56" i="1" s="1"/>
  <c r="F51" i="1"/>
  <c r="D60" i="1" s="1"/>
  <c r="E51" i="1"/>
  <c r="C56" i="1" s="1"/>
  <c r="D51" i="1"/>
  <c r="C60" i="1" s="1"/>
  <c r="C51" i="1"/>
  <c r="B56" i="1" s="1"/>
  <c r="B51" i="1"/>
  <c r="B60" i="1" s="1"/>
  <c r="G29" i="1"/>
  <c r="G28" i="1"/>
  <c r="D81" i="1" l="1"/>
  <c r="E81" i="1"/>
  <c r="E60" i="1"/>
  <c r="F81" i="1"/>
  <c r="G81" i="1"/>
  <c r="B81" i="1"/>
  <c r="C81" i="1"/>
  <c r="B63" i="1" s="1"/>
</calcChain>
</file>

<file path=xl/sharedStrings.xml><?xml version="1.0" encoding="utf-8"?>
<sst xmlns="http://schemas.openxmlformats.org/spreadsheetml/2006/main" count="48" uniqueCount="42">
  <si>
    <t>Injector Type: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</si>
  <si>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</si>
  <si>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</si>
  <si>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</si>
  <si>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</si>
  <si>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</si>
  <si>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</si>
  <si>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</si>
  <si>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</si>
  <si>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</si>
  <si>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</si>
  <si>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</si>
  <si>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</si>
  <si>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</si>
  <si>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</si>
  <si>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</si>
  <si>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</si>
  <si>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</si>
  <si>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</si>
  <si>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</si>
  <si>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</si>
  <si>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</si>
  <si>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</si>
  <si>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</si>
  <si>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</si>
  <si>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</si>
  <si>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</si>
  <si>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</si>
  <si>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</si>
  <si>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</si>
  <si>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</si>
  <si>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</si>
  <si>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</si>
  <si>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</si>
  <si>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</si>
  <si>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</si>
  <si>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</si>
  <si>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</si>
  <si>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</si>
  <si>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</si>
  <si>
    <t>HP950S Subaru COBB Accessport</t>
  </si>
  <si>
    <t>HP950S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</si>
</sst>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4" borderId="9" xfId="0" applyNumberFormat="1" applyFont="1" applyFill="1" applyBorder="1" applyProtection="1">
      <protection locked="0"/>
    </xf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464F62-698D-4416-A8E2-222F4AE42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J82"/>
  <sheetViews>
    <sheetView tabSelected="1" workbookViewId="0">
      <selection activeCell="B28" sqref="B28:B2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0</v>
      </c>
      <c r="B17" s="6" t="s">
        <v>41</v>
      </c>
      <c r="C17" s="6"/>
      <c r="D17" s="7"/>
    </row>
    <row r="18" spans="1:9" x14ac:dyDescent="0.25">
      <c r="A18" s="5" t="s">
        <v>1</v>
      </c>
      <c r="B18" s="6" t="s">
        <v>2</v>
      </c>
      <c r="C18" s="6"/>
      <c r="D18" s="7"/>
    </row>
    <row r="19" spans="1:9" x14ac:dyDescent="0.25">
      <c r="A19" s="5" t="s">
        <v>3</v>
      </c>
      <c r="B19" s="6" t="s">
        <v>4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5</v>
      </c>
    </row>
    <row r="23" spans="1:9" x14ac:dyDescent="0.25">
      <c r="A23" s="2"/>
      <c r="B23" s="11"/>
      <c r="C23" s="11"/>
      <c r="D23" s="12"/>
    </row>
    <row r="24" spans="1:9" x14ac:dyDescent="0.25">
      <c r="A24" s="5" t="s">
        <v>6</v>
      </c>
      <c r="B24" s="13">
        <v>14</v>
      </c>
      <c r="C24" s="13" t="s">
        <v>7</v>
      </c>
      <c r="D24" s="14"/>
    </row>
    <row r="25" spans="1:9" x14ac:dyDescent="0.25">
      <c r="A25" s="8"/>
      <c r="B25" s="15"/>
      <c r="C25" s="15"/>
      <c r="D25" s="16"/>
    </row>
    <row r="28" spans="1:9" x14ac:dyDescent="0.25">
      <c r="A28" s="17" t="s">
        <v>8</v>
      </c>
      <c r="B28" s="50">
        <v>43.5</v>
      </c>
      <c r="C28" s="17" t="s">
        <v>9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29" spans="1:9" x14ac:dyDescent="0.25">
      <c r="A29" s="17" t="s">
        <v>10</v>
      </c>
      <c r="B29" s="51">
        <v>10</v>
      </c>
      <c r="C29" s="17" t="s">
        <v>11</v>
      </c>
      <c r="D29" s="17"/>
      <c r="E29" s="17"/>
      <c r="F29" s="17"/>
      <c r="G29" t="str">
        <f>IF(AND($B$29&gt;=0, $B$29&lt;=100), "", "Invalid value! Calculated values below may not be valid for this value.")</f>
        <v/>
      </c>
    </row>
    <row r="31" spans="1:9" ht="28.9" customHeight="1" x14ac:dyDescent="0.5">
      <c r="A31" s="1" t="s">
        <v>12</v>
      </c>
      <c r="B31" s="1"/>
    </row>
    <row r="32" spans="1:9" x14ac:dyDescent="0.25">
      <c r="A32" s="18" t="s">
        <v>13</v>
      </c>
      <c r="B32" s="19">
        <v>0.18999999999999989</v>
      </c>
      <c r="C32" s="19">
        <v>0.25358539965179988</v>
      </c>
      <c r="D32" s="19">
        <v>0.3384502890345425</v>
      </c>
      <c r="E32" s="19">
        <v>0.45171606214258758</v>
      </c>
      <c r="F32" s="19">
        <v>0.60288735867139664</v>
      </c>
      <c r="G32" s="19">
        <v>0.80464964101949565</v>
      </c>
      <c r="H32" s="19">
        <v>1.0739336884084529</v>
      </c>
      <c r="I32" s="20">
        <v>1.4333363346031009</v>
      </c>
    </row>
    <row r="33" spans="1:10" x14ac:dyDescent="0.25">
      <c r="A33" s="8" t="s">
        <v>14</v>
      </c>
      <c r="B33" s="21">
        <v>58.431052631579092</v>
      </c>
      <c r="C33" s="21">
        <v>25.566173157764311</v>
      </c>
      <c r="D33" s="21">
        <v>-0.48604924373410813</v>
      </c>
      <c r="E33" s="21">
        <v>2.4094608356641749</v>
      </c>
      <c r="F33" s="21">
        <v>1.9623613912299021</v>
      </c>
      <c r="G33" s="21">
        <v>0</v>
      </c>
      <c r="H33" s="21">
        <v>0</v>
      </c>
      <c r="I33" s="22">
        <v>0</v>
      </c>
    </row>
    <row r="35" spans="1:10" x14ac:dyDescent="0.25">
      <c r="A35" s="23" t="s">
        <v>15</v>
      </c>
      <c r="B35" s="24">
        <v>0.18999999999999989</v>
      </c>
    </row>
    <row r="37" spans="1:10" x14ac:dyDescent="0.25">
      <c r="A37" s="23" t="s">
        <v>16</v>
      </c>
      <c r="B37" s="25">
        <v>1.4333363346031009</v>
      </c>
    </row>
    <row r="39" spans="1:10" x14ac:dyDescent="0.25">
      <c r="A39" s="23" t="s">
        <v>17</v>
      </c>
      <c r="B39" s="26">
        <v>10000</v>
      </c>
    </row>
    <row r="41" spans="1:10" hidden="1" x14ac:dyDescent="0.25">
      <c r="A41" s="27"/>
      <c r="B41" s="28" t="s">
        <v>18</v>
      </c>
      <c r="C41" s="28"/>
      <c r="D41" s="28"/>
      <c r="E41" s="28"/>
      <c r="F41" s="28"/>
      <c r="G41" s="28"/>
      <c r="H41" s="28"/>
      <c r="I41" s="28"/>
      <c r="J41" s="29"/>
    </row>
    <row r="42" spans="1:10" hidden="1" x14ac:dyDescent="0.25">
      <c r="A42" s="30" t="s">
        <v>19</v>
      </c>
      <c r="B42" s="31">
        <v>6.5</v>
      </c>
      <c r="C42" s="31">
        <v>8</v>
      </c>
      <c r="D42" s="31">
        <v>9</v>
      </c>
      <c r="E42" s="31">
        <v>10</v>
      </c>
      <c r="F42" s="31">
        <v>11.5</v>
      </c>
      <c r="G42" s="31">
        <v>12</v>
      </c>
      <c r="H42" s="31">
        <v>14</v>
      </c>
      <c r="I42" s="31">
        <v>16</v>
      </c>
      <c r="J42" s="32">
        <v>16.5</v>
      </c>
    </row>
    <row r="43" spans="1:10" hidden="1" x14ac:dyDescent="0.25">
      <c r="A43" s="33">
        <v>29.007999999999999</v>
      </c>
      <c r="B43" s="34">
        <v>2.741359040672299</v>
      </c>
      <c r="C43" s="34">
        <v>2.0627423691618652</v>
      </c>
      <c r="D43" s="34">
        <v>1.743662088259837</v>
      </c>
      <c r="E43" s="34">
        <v>1.49825689639897</v>
      </c>
      <c r="F43" s="34">
        <v>1.222321939007609</v>
      </c>
      <c r="G43" s="34">
        <v>1.1473212209217469</v>
      </c>
      <c r="H43" s="34">
        <v>0.90573706987454727</v>
      </c>
      <c r="I43" s="34">
        <v>0.76227072224539683</v>
      </c>
      <c r="J43" s="35">
        <v>0.74927019571918407</v>
      </c>
    </row>
    <row r="44" spans="1:10" hidden="1" x14ac:dyDescent="0.25">
      <c r="A44" s="33">
        <v>43.512</v>
      </c>
      <c r="B44" s="34">
        <v>3.2312136538455181</v>
      </c>
      <c r="C44" s="34">
        <v>2.31476152839286</v>
      </c>
      <c r="D44" s="34">
        <v>1.9022483141425111</v>
      </c>
      <c r="E44" s="34">
        <v>1.6039560544271549</v>
      </c>
      <c r="F44" s="34">
        <v>1.3030514369361921</v>
      </c>
      <c r="G44" s="34">
        <v>1.229272308533772</v>
      </c>
      <c r="H44" s="34">
        <v>1.007288955479694</v>
      </c>
      <c r="I44" s="34">
        <v>0.84754921187558807</v>
      </c>
      <c r="J44" s="35">
        <v>0.81559104092576007</v>
      </c>
    </row>
    <row r="45" spans="1:10" hidden="1" x14ac:dyDescent="0.25">
      <c r="A45" s="33">
        <v>58.015999999999998</v>
      </c>
      <c r="B45" s="34">
        <v>3.9294144391152379</v>
      </c>
      <c r="C45" s="34">
        <v>2.7033349246486882</v>
      </c>
      <c r="D45" s="34">
        <v>2.1584049712486881</v>
      </c>
      <c r="E45" s="34">
        <v>1.7753438252746689</v>
      </c>
      <c r="F45" s="34">
        <v>1.414963046447492</v>
      </c>
      <c r="G45" s="34">
        <v>1.334454334348234</v>
      </c>
      <c r="H45" s="34">
        <v>1.1180220542589969</v>
      </c>
      <c r="I45" s="34">
        <v>0.95636713924027106</v>
      </c>
      <c r="J45" s="35">
        <v>0.91347962213015421</v>
      </c>
    </row>
    <row r="46" spans="1:10" hidden="1" x14ac:dyDescent="0.25">
      <c r="A46" s="33">
        <v>72.52</v>
      </c>
      <c r="B46" s="34">
        <v>4.8210230671862782</v>
      </c>
      <c r="C46" s="34">
        <v>3.206627522436019</v>
      </c>
      <c r="D46" s="34">
        <v>2.4856992199529371</v>
      </c>
      <c r="E46" s="34">
        <v>1.981389565183965</v>
      </c>
      <c r="F46" s="34">
        <v>1.52012941758582</v>
      </c>
      <c r="G46" s="34">
        <v>1.4226410463433661</v>
      </c>
      <c r="H46" s="34">
        <v>1.188514505926491</v>
      </c>
      <c r="I46" s="34">
        <v>1.030107035789275</v>
      </c>
      <c r="J46" s="35">
        <v>0.98201956871611884</v>
      </c>
    </row>
    <row r="47" spans="1:10" hidden="1" x14ac:dyDescent="0.25">
      <c r="A47" s="33">
        <v>87.024000000000001</v>
      </c>
      <c r="B47" s="34">
        <v>6.0120272958139793</v>
      </c>
      <c r="C47" s="34">
        <v>3.9237303733120368</v>
      </c>
      <c r="D47" s="34">
        <v>2.9786243076803189</v>
      </c>
      <c r="E47" s="34">
        <v>2.3119887174480152</v>
      </c>
      <c r="F47" s="34">
        <v>1.701549287445997</v>
      </c>
      <c r="G47" s="34">
        <v>1.5745322795479639</v>
      </c>
      <c r="H47" s="34">
        <v>1.2902705372467571</v>
      </c>
      <c r="I47" s="34">
        <v>1.131077520022981</v>
      </c>
      <c r="J47" s="35">
        <v>1.0812205971179869</v>
      </c>
    </row>
    <row r="48" spans="1:10" hidden="1" x14ac:dyDescent="0.25">
      <c r="A48" s="36">
        <v>101.52800000000001</v>
      </c>
      <c r="B48" s="37">
        <v>7.7293409698041913</v>
      </c>
      <c r="C48" s="37">
        <v>5.074660615884433</v>
      </c>
      <c r="D48" s="37">
        <v>3.8525995689064452</v>
      </c>
      <c r="E48" s="37">
        <v>2.9779628124103139</v>
      </c>
      <c r="F48" s="37">
        <v>2.163147480173337</v>
      </c>
      <c r="G48" s="37">
        <v>1.991753956041276</v>
      </c>
      <c r="H48" s="37">
        <v>1.6157204620348491</v>
      </c>
      <c r="I48" s="37">
        <v>1.4425132974922259</v>
      </c>
      <c r="J48" s="38">
        <v>1.3920185108205561</v>
      </c>
    </row>
    <row r="49" spans="1:10" hidden="1" x14ac:dyDescent="0.25"/>
    <row r="50" spans="1:10" hidden="1" x14ac:dyDescent="0.25">
      <c r="A50" s="18" t="s">
        <v>18</v>
      </c>
      <c r="B50" s="19">
        <v>6.5</v>
      </c>
      <c r="C50" s="19">
        <v>8</v>
      </c>
      <c r="D50" s="19">
        <v>9</v>
      </c>
      <c r="E50" s="19">
        <v>10</v>
      </c>
      <c r="F50" s="19">
        <v>11.5</v>
      </c>
      <c r="G50" s="19">
        <v>12</v>
      </c>
      <c r="H50" s="19">
        <v>14</v>
      </c>
      <c r="I50" s="19">
        <v>16</v>
      </c>
      <c r="J50" s="20">
        <v>16.5</v>
      </c>
    </row>
    <row r="51" spans="1:10" hidden="1" x14ac:dyDescent="0.25">
      <c r="A51" s="8" t="s">
        <v>20</v>
      </c>
      <c r="B51" s="9">
        <f ca="1">FORECAST(
            $B$28,
            OFFSET($B$43:$B$48,MATCH($B$28,$A$43:$A$48,1)-1,0,2),
            OFFSET($A$43:$A$48,MATCH($B$28,$A$43:$A$48,1)-1,0,2)
        )</f>
        <v>3.2308083687270628</v>
      </c>
      <c r="C51" s="9">
        <f ca="1">FORECAST(
            $B$28,
            OFFSET($C$43:$C$48,MATCH($B$28,$A$43:$A$48,1)-1,0,2),
            OFFSET($A$43:$A$48,MATCH($B$28,$A$43:$A$48,1)-1,0,2)
        )</f>
        <v>2.3145530183328233</v>
      </c>
      <c r="D51" s="9">
        <f ca="1">FORECAST(
            $B$28,
            OFFSET($D$43:$D$48,MATCH($B$28,$A$43:$A$48,1)-1,0,2),
            OFFSET($A$43:$A$48,MATCH($B$28,$A$43:$A$48,1)-1,0,2)
        )</f>
        <v>1.9021171065645606</v>
      </c>
      <c r="E51" s="9">
        <f ca="1">FORECAST(
            $B$28,
            OFFSET($E$43:$E$48,MATCH($B$28,$A$43:$A$48,1)-1,0,2),
            OFFSET($A$43:$A$48,MATCH($B$28,$A$43:$A$48,1)-1,0,2)
        )</f>
        <v>1.6038686033863154</v>
      </c>
      <c r="F51" s="9">
        <f ca="1">FORECAST(
            $B$28,
            OFFSET($F$43:$F$48,MATCH($B$28,$A$43:$A$48,1)-1,0,2),
            OFFSET($A$43:$A$48,MATCH($B$28,$A$43:$A$48,1)-1,0,2)
        )</f>
        <v>1.3029846447426494</v>
      </c>
      <c r="G51" s="9">
        <f ca="1">FORECAST(
            $B$28,
            OFFSET($G$43:$G$48,MATCH($B$28,$A$43:$A$48,1)-1,0,2),
            OFFSET($A$43:$A$48,MATCH($B$28,$A$43:$A$48,1)-1,0,2)
        )</f>
        <v>1.2292045056482686</v>
      </c>
      <c r="H51" s="9">
        <f ca="1">FORECAST(
            $B$28,
            OFFSET($H$43:$H$48,MATCH($B$28,$A$43:$A$48,1)-1,0,2),
            OFFSET($A$43:$A$48,MATCH($B$28,$A$43:$A$48,1)-1,0,2)
        )</f>
        <v>1.0072049357177482</v>
      </c>
      <c r="I51" s="9">
        <f ca="1">FORECAST(
            $B$28,
            OFFSET($I$43:$I$48,MATCH($B$28,$A$43:$A$48,1)-1,0,2),
            OFFSET($A$43:$A$48,MATCH($B$28,$A$43:$A$48,1)-1,0,2)
        )</f>
        <v>0.84747865603750461</v>
      </c>
      <c r="J51" s="10">
        <f ca="1">FORECAST(
            $B$28,
            OFFSET($J$43:$J$48,MATCH($B$28,$A$43:$A$48,1)-1,0,2),
            OFFSET($A$43:$A$48,MATCH($B$28,$A$43:$A$48,1)-1,0,2)
        )</f>
        <v>0.81553616984588695</v>
      </c>
    </row>
    <row r="52" spans="1:10" hidden="1" x14ac:dyDescent="0.25"/>
    <row r="53" spans="1:10" hidden="1" x14ac:dyDescent="0.25"/>
    <row r="54" spans="1:10" ht="28.9" customHeight="1" x14ac:dyDescent="0.5">
      <c r="A54" s="1" t="s">
        <v>21</v>
      </c>
    </row>
    <row r="55" spans="1:10" x14ac:dyDescent="0.25">
      <c r="A55" s="39" t="s">
        <v>18</v>
      </c>
      <c r="B55" s="40">
        <v>8</v>
      </c>
      <c r="C55" s="40">
        <v>10</v>
      </c>
      <c r="D55" s="40">
        <v>12</v>
      </c>
      <c r="E55" s="40">
        <v>14</v>
      </c>
      <c r="F55" s="41">
        <v>16</v>
      </c>
    </row>
    <row r="56" spans="1:10" x14ac:dyDescent="0.25">
      <c r="A56" s="36" t="s">
        <v>20</v>
      </c>
      <c r="B56" s="37">
        <f ca="1">$C$51</f>
        <v>2.3145530183328233</v>
      </c>
      <c r="C56" s="37">
        <f ca="1">$E$51</f>
        <v>1.6038686033863154</v>
      </c>
      <c r="D56" s="37">
        <f ca="1">$G$51</f>
        <v>1.2292045056482686</v>
      </c>
      <c r="E56" s="37">
        <f ca="1">$H$51</f>
        <v>1.0072049357177482</v>
      </c>
      <c r="F56" s="38">
        <f ca="1">$I$51</f>
        <v>0.84747865603750461</v>
      </c>
    </row>
    <row r="58" spans="1:10" ht="28.9" customHeight="1" x14ac:dyDescent="0.5">
      <c r="A58" s="1" t="s">
        <v>22</v>
      </c>
    </row>
    <row r="59" spans="1:10" x14ac:dyDescent="0.25">
      <c r="A59" s="39" t="s">
        <v>18</v>
      </c>
      <c r="B59" s="40">
        <v>6.5</v>
      </c>
      <c r="C59" s="40">
        <v>9</v>
      </c>
      <c r="D59" s="40">
        <v>11.5</v>
      </c>
      <c r="E59" s="40">
        <v>14</v>
      </c>
      <c r="F59" s="41">
        <v>16.5</v>
      </c>
    </row>
    <row r="60" spans="1:10" x14ac:dyDescent="0.25">
      <c r="A60" s="36" t="s">
        <v>20</v>
      </c>
      <c r="B60" s="37">
        <f ca="1">$B$51</f>
        <v>3.2308083687270628</v>
      </c>
      <c r="C60" s="37">
        <f ca="1">$D$51</f>
        <v>1.9021171065645606</v>
      </c>
      <c r="D60" s="37">
        <f ca="1">$F$51</f>
        <v>1.3029846447426494</v>
      </c>
      <c r="E60" s="37">
        <f ca="1">$H$51</f>
        <v>1.0072049357177482</v>
      </c>
      <c r="F60" s="38">
        <f ca="1">$J$51</f>
        <v>0.81553616984588695</v>
      </c>
    </row>
    <row r="62" spans="1:10" ht="28.9" customHeight="1" x14ac:dyDescent="0.5">
      <c r="A62" s="1" t="s">
        <v>23</v>
      </c>
    </row>
    <row r="63" spans="1:10" x14ac:dyDescent="0.25">
      <c r="A63" s="23" t="s">
        <v>39</v>
      </c>
      <c r="B63" s="26">
        <f>_xlfn.FORECAST.LINEAR($B$77,   INDEX($B$81:$I$81,MATCH($B$77,$B$79:$I$79,1)):INDEX($B$81:$I$81,MATCH($B$77,$B$79:$I$79,1)+1),   INDEX($B$79:$I$79,MATCH($B$77,$B$79:$I$79,1)):INDEX($B$79:$I$79,MATCH($B$77,$B$79:$I$79,1)+1))</f>
        <v>2992.8240213419454</v>
      </c>
    </row>
    <row r="65" spans="1:9" ht="31.5" hidden="1" x14ac:dyDescent="0.5">
      <c r="A65" s="1" t="s">
        <v>24</v>
      </c>
    </row>
    <row r="66" spans="1:9" hidden="1" x14ac:dyDescent="0.25">
      <c r="A66" t="s">
        <v>25</v>
      </c>
      <c r="B66">
        <v>14.7</v>
      </c>
    </row>
    <row r="67" spans="1:9" hidden="1" x14ac:dyDescent="0.25">
      <c r="A67" t="s">
        <v>26</v>
      </c>
      <c r="B67">
        <v>9.0079999999999991</v>
      </c>
    </row>
    <row r="68" spans="1:9" hidden="1" x14ac:dyDescent="0.25">
      <c r="A68" t="s">
        <v>27</v>
      </c>
      <c r="B68">
        <f>($B$29/100) * $B$67 + ((100-$B$29)/100) * $B$66</f>
        <v>14.130800000000001</v>
      </c>
    </row>
    <row r="69" spans="1:9" hidden="1" x14ac:dyDescent="0.25">
      <c r="A69" t="s">
        <v>28</v>
      </c>
      <c r="B69">
        <v>0.73</v>
      </c>
    </row>
    <row r="70" spans="1:9" hidden="1" x14ac:dyDescent="0.25">
      <c r="A70" t="s">
        <v>29</v>
      </c>
      <c r="B70">
        <v>0.79</v>
      </c>
    </row>
    <row r="71" spans="1:9" hidden="1" x14ac:dyDescent="0.25">
      <c r="A71" t="s">
        <v>30</v>
      </c>
      <c r="B71">
        <f>($B$29/100) * $B$70 + ((100-$B$29)/100) * $B$69</f>
        <v>0.73599999999999999</v>
      </c>
    </row>
    <row r="72" spans="1:9" hidden="1" x14ac:dyDescent="0.25">
      <c r="A72" t="s">
        <v>31</v>
      </c>
      <c r="B72">
        <v>6.8947599999999998</v>
      </c>
    </row>
    <row r="73" spans="1:9" hidden="1" x14ac:dyDescent="0.25">
      <c r="A73" t="s">
        <v>32</v>
      </c>
      <c r="B73">
        <v>60000000</v>
      </c>
    </row>
    <row r="74" spans="1:9" hidden="1" x14ac:dyDescent="0.25">
      <c r="A74" t="s">
        <v>33</v>
      </c>
      <c r="B74">
        <v>1</v>
      </c>
    </row>
    <row r="75" spans="1:9" hidden="1" x14ac:dyDescent="0.25">
      <c r="A75" t="s">
        <v>34</v>
      </c>
      <c r="B75">
        <f>$B$74/ ($B$68 + 1)</f>
        <v>6.6090358738467234E-2</v>
      </c>
    </row>
    <row r="76" spans="1:9" hidden="1" x14ac:dyDescent="0.25">
      <c r="A76" t="s">
        <v>35</v>
      </c>
      <c r="B76">
        <f>$B$75 / 2</f>
        <v>3.3045179369233617E-2</v>
      </c>
    </row>
    <row r="77" spans="1:9" hidden="1" x14ac:dyDescent="0.25">
      <c r="A77" t="s">
        <v>36</v>
      </c>
      <c r="B77">
        <f>$B$28 * 6.89476</f>
        <v>299.92205999999999</v>
      </c>
    </row>
    <row r="78" spans="1:9" hidden="1" x14ac:dyDescent="0.25">
      <c r="A78" s="42"/>
      <c r="B78" s="43" t="s">
        <v>36</v>
      </c>
      <c r="C78" s="43"/>
      <c r="D78" s="43"/>
      <c r="E78" s="43"/>
      <c r="F78" s="43"/>
      <c r="G78" s="43"/>
      <c r="H78" s="43"/>
      <c r="I78" s="44"/>
    </row>
    <row r="79" spans="1:9" hidden="1" x14ac:dyDescent="0.25">
      <c r="A79" s="45"/>
      <c r="B79" s="46">
        <v>199</v>
      </c>
      <c r="C79" s="46">
        <v>200</v>
      </c>
      <c r="D79" s="46">
        <v>300</v>
      </c>
      <c r="E79" s="46">
        <v>400</v>
      </c>
      <c r="F79" s="46">
        <v>500</v>
      </c>
      <c r="G79" s="46">
        <v>600</v>
      </c>
      <c r="H79" s="46">
        <v>700</v>
      </c>
      <c r="I79" s="47">
        <v>701</v>
      </c>
    </row>
    <row r="80" spans="1:9" hidden="1" x14ac:dyDescent="0.25">
      <c r="A80" s="5" t="s">
        <v>37</v>
      </c>
      <c r="B80" s="48">
        <v>716.4</v>
      </c>
      <c r="C80" s="48">
        <v>716.4</v>
      </c>
      <c r="D80" s="48">
        <v>900.3</v>
      </c>
      <c r="E80" s="48">
        <v>1047.5</v>
      </c>
      <c r="F80" s="48">
        <v>1182.0999999999999</v>
      </c>
      <c r="G80" s="48">
        <v>1297.5999999999999</v>
      </c>
      <c r="H80" s="48">
        <v>1401.5681883756729</v>
      </c>
      <c r="I80" s="49">
        <v>1401.5681883756729</v>
      </c>
    </row>
    <row r="81" spans="1:9" hidden="1" x14ac:dyDescent="0.25">
      <c r="A81" s="8" t="s">
        <v>38</v>
      </c>
      <c r="B81" s="21">
        <f>$B$76 / 716.4 / $B$71*$B$73</f>
        <v>3760.3301117491465</v>
      </c>
      <c r="C81" s="21">
        <f>$B$76 / 716.4 / $B$71*$B$73</f>
        <v>3760.3301117491465</v>
      </c>
      <c r="D81" s="21">
        <f>$B$76 / 900.3 / $B$71*$B$73</f>
        <v>2992.2253604988209</v>
      </c>
      <c r="E81" s="21">
        <f>$B$76 / 1047.5 / $B$71*$B$73</f>
        <v>2571.7427131809918</v>
      </c>
      <c r="F81" s="21">
        <f>$B$76 / 1182.1 / $B$71*$B$73</f>
        <v>2278.910829927323</v>
      </c>
      <c r="G81" s="21">
        <f>$B$76 / 1297.6 / $B$71*$B$73</f>
        <v>2076.0638810550931</v>
      </c>
      <c r="H81" s="21">
        <f>$B$76 / 1401.56818837567 / $B$71*$B$73</f>
        <v>1922.0616694926211</v>
      </c>
      <c r="I81" s="22">
        <f>$B$76 / 1401.56818837567 / $B$71*$B$73</f>
        <v>1922.0616694926211</v>
      </c>
    </row>
    <row r="82" spans="1:9" hidden="1" x14ac:dyDescent="0.25"/>
  </sheetData>
  <sheetProtection sheet="1" objects="1" scenarios="1"/>
  <conditionalFormatting sqref="A28:H28">
    <cfRule type="expression" dxfId="1" priority="1">
      <formula>NOT(AND($B$28&gt;=29, $B$28&lt;=101.5))</formula>
    </cfRule>
  </conditionalFormatting>
  <conditionalFormatting sqref="A29:H29">
    <cfRule type="expression" dxfId="0" priority="2">
      <formula>NOT(AND($B$29&gt;=0, $B$29&lt;=100))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2022-10-24T00:11:10Z</dcterms:created>
  <dcterms:modified xsi:type="dcterms:W3CDTF">2022-10-24T00:23:45Z</dcterms:modified>
</cp:coreProperties>
</file>